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p\Documents\CAMARA\CONTROLE INTERNO\LICITAÇÕES\Pregão\2020\"/>
    </mc:Choice>
  </mc:AlternateContent>
  <bookViews>
    <workbookView xWindow="0" yWindow="0" windowWidth="28800" windowHeight="12435"/>
  </bookViews>
  <sheets>
    <sheet name="Planilha Analítica" sheetId="1" r:id="rId1"/>
    <sheet name="Planilha Sintética" sheetId="2" r:id="rId2"/>
  </sheets>
  <calcPr calcId="152511"/>
</workbook>
</file>

<file path=xl/calcChain.xml><?xml version="1.0" encoding="utf-8"?>
<calcChain xmlns="http://schemas.openxmlformats.org/spreadsheetml/2006/main">
  <c r="H245" i="1" l="1"/>
  <c r="H243" i="1"/>
  <c r="H242" i="1"/>
  <c r="H241" i="1"/>
  <c r="H239" i="1"/>
  <c r="H237" i="1"/>
  <c r="H234" i="1"/>
  <c r="H233" i="1"/>
  <c r="H232" i="1"/>
  <c r="H230" i="1"/>
  <c r="H228" i="1"/>
  <c r="H227" i="1"/>
  <c r="H226" i="1"/>
  <c r="H224" i="1"/>
  <c r="H223" i="1"/>
  <c r="H222" i="1"/>
  <c r="H220" i="1"/>
  <c r="H219" i="1"/>
  <c r="H218" i="1"/>
  <c r="H217" i="1"/>
  <c r="H216" i="1"/>
  <c r="H214" i="1"/>
  <c r="H213" i="1"/>
  <c r="H212" i="1"/>
  <c r="H210" i="1"/>
  <c r="H209" i="1"/>
  <c r="H208" i="1"/>
  <c r="H207" i="1"/>
  <c r="H206" i="1"/>
  <c r="H205" i="1"/>
  <c r="H204" i="1"/>
  <c r="H202" i="1"/>
  <c r="H201" i="1"/>
  <c r="H199" i="1"/>
  <c r="H198" i="1"/>
  <c r="H197" i="1"/>
  <c r="H196" i="1"/>
  <c r="H194" i="1"/>
  <c r="H193" i="1"/>
  <c r="H191" i="1"/>
  <c r="H190" i="1"/>
  <c r="H188" i="1"/>
  <c r="H187" i="1"/>
  <c r="H186" i="1"/>
  <c r="H185" i="1"/>
  <c r="H184" i="1"/>
  <c r="H183" i="1"/>
  <c r="H182" i="1"/>
  <c r="H180" i="1"/>
  <c r="H179" i="1"/>
  <c r="H178" i="1"/>
  <c r="H177" i="1"/>
  <c r="H176" i="1"/>
  <c r="H175" i="1"/>
  <c r="H174" i="1"/>
  <c r="H171" i="1"/>
  <c r="H170" i="1"/>
  <c r="H169" i="1"/>
  <c r="H167" i="1"/>
  <c r="H165" i="1"/>
  <c r="H164" i="1"/>
  <c r="H163" i="1"/>
  <c r="H162" i="1"/>
  <c r="H160" i="1"/>
  <c r="H159" i="1"/>
  <c r="H158" i="1"/>
  <c r="H157" i="1"/>
  <c r="H155" i="1"/>
  <c r="H154" i="1"/>
  <c r="H153" i="1"/>
  <c r="H151" i="1"/>
  <c r="H150" i="1"/>
  <c r="H149" i="1"/>
  <c r="H147" i="1"/>
  <c r="H146" i="1"/>
  <c r="H145" i="1"/>
  <c r="H142" i="1"/>
  <c r="H141" i="1"/>
  <c r="H140" i="1"/>
  <c r="H138" i="1"/>
  <c r="H137" i="1"/>
  <c r="H136" i="1"/>
  <c r="H134" i="1"/>
  <c r="H133" i="1"/>
  <c r="H132" i="1"/>
  <c r="H130" i="1"/>
  <c r="H129" i="1"/>
  <c r="H128" i="1"/>
  <c r="H126" i="1"/>
  <c r="H125" i="1"/>
  <c r="H124" i="1"/>
  <c r="H122" i="1"/>
  <c r="H121" i="1"/>
  <c r="H120" i="1"/>
  <c r="H118" i="1"/>
  <c r="H117" i="1"/>
  <c r="H116" i="1"/>
  <c r="H114" i="1"/>
  <c r="H113" i="1"/>
  <c r="H112" i="1"/>
  <c r="H110" i="1"/>
  <c r="H109" i="1"/>
  <c r="H108" i="1"/>
  <c r="H105" i="1"/>
  <c r="H104" i="1"/>
  <c r="H103" i="1"/>
  <c r="H101" i="1"/>
  <c r="H100" i="1"/>
  <c r="H99" i="1"/>
  <c r="H98" i="1"/>
  <c r="H96" i="1"/>
  <c r="H95" i="1"/>
  <c r="H94" i="1"/>
  <c r="H93" i="1"/>
  <c r="H91" i="1"/>
  <c r="H90" i="1"/>
  <c r="H89" i="1"/>
  <c r="H88" i="1"/>
  <c r="H86" i="1"/>
  <c r="H85" i="1"/>
  <c r="H84" i="1"/>
  <c r="H83" i="1"/>
  <c r="H81" i="1"/>
  <c r="H80" i="1"/>
  <c r="H79" i="1"/>
  <c r="H78" i="1"/>
  <c r="H76" i="1"/>
  <c r="H75" i="1"/>
  <c r="H74" i="1"/>
  <c r="H73" i="1"/>
  <c r="H71" i="1"/>
  <c r="H70" i="1"/>
  <c r="H69" i="1"/>
  <c r="H68" i="1"/>
  <c r="H66" i="1"/>
  <c r="H65" i="1"/>
  <c r="H64" i="1"/>
  <c r="H63" i="1"/>
  <c r="H59" i="1"/>
  <c r="H60" i="1"/>
  <c r="H58" i="1"/>
  <c r="H54" i="1"/>
  <c r="H55" i="1"/>
  <c r="H56" i="1"/>
  <c r="H53" i="1"/>
  <c r="H50" i="1"/>
  <c r="H51" i="1"/>
  <c r="H49" i="1"/>
  <c r="H46" i="1"/>
  <c r="H47" i="1"/>
  <c r="H45" i="1"/>
  <c r="H42" i="1"/>
  <c r="H43" i="1"/>
  <c r="H41" i="1"/>
  <c r="H37" i="1"/>
  <c r="H38" i="1"/>
  <c r="H39" i="1"/>
  <c r="H36" i="1"/>
  <c r="H32" i="1"/>
  <c r="H33" i="1"/>
  <c r="H34" i="1"/>
  <c r="H31" i="1"/>
  <c r="H28" i="1"/>
  <c r="H29" i="1"/>
  <c r="H27" i="1"/>
  <c r="H24" i="1"/>
  <c r="H25" i="1"/>
  <c r="H23" i="1"/>
  <c r="H18" i="1"/>
  <c r="H19" i="1"/>
  <c r="H20" i="1"/>
  <c r="H21" i="1"/>
  <c r="H17" i="1"/>
  <c r="F55" i="2" l="1"/>
  <c r="F54" i="2"/>
  <c r="E55" i="2"/>
  <c r="E54" i="2"/>
  <c r="D55" i="2"/>
  <c r="D54" i="2"/>
  <c r="C55" i="2"/>
  <c r="C54" i="2"/>
  <c r="B55" i="2"/>
  <c r="B54" i="2"/>
  <c r="F14" i="2"/>
  <c r="F13" i="2"/>
  <c r="E14" i="2"/>
  <c r="E13" i="2"/>
  <c r="D14" i="2"/>
  <c r="D13" i="2"/>
  <c r="C14" i="2"/>
  <c r="C13" i="2"/>
  <c r="B14" i="2"/>
  <c r="B13" i="2"/>
  <c r="F8" i="2"/>
  <c r="D8" i="2"/>
  <c r="C8" i="2"/>
  <c r="B8" i="2"/>
  <c r="A55" i="2"/>
  <c r="A54" i="2"/>
  <c r="A14" i="2"/>
  <c r="A13" i="2"/>
  <c r="A8" i="2"/>
  <c r="H203" i="1"/>
  <c r="I203" i="1" s="1"/>
  <c r="J203" i="1" s="1"/>
  <c r="J55" i="2" s="1"/>
  <c r="H200" i="1"/>
  <c r="G54" i="2" s="1"/>
  <c r="G55" i="2" l="1"/>
  <c r="H55" i="2"/>
  <c r="H35" i="1"/>
  <c r="G14" i="2" s="1"/>
  <c r="H30" i="1"/>
  <c r="G13" i="2" s="1"/>
  <c r="I35" i="1" l="1"/>
  <c r="J35" i="1" s="1"/>
  <c r="J14" i="2" s="1"/>
  <c r="H14" i="2"/>
  <c r="I30" i="1"/>
  <c r="H161" i="1"/>
  <c r="I161" i="1" s="1"/>
  <c r="J161" i="1" s="1"/>
  <c r="H26" i="1"/>
  <c r="G12" i="2" s="1"/>
  <c r="J30" i="1" l="1"/>
  <c r="J13" i="2" s="1"/>
  <c r="H13" i="2"/>
  <c r="H11" i="1"/>
  <c r="H10" i="1"/>
  <c r="H9" i="1"/>
  <c r="E8" i="1"/>
  <c r="E8" i="2" s="1"/>
  <c r="H8" i="1" l="1"/>
  <c r="F66" i="2"/>
  <c r="F65" i="2"/>
  <c r="F64" i="2"/>
  <c r="F63" i="2"/>
  <c r="E66" i="2"/>
  <c r="E65" i="2"/>
  <c r="E64" i="2"/>
  <c r="E63" i="2"/>
  <c r="D66" i="2"/>
  <c r="D65" i="2"/>
  <c r="D64" i="2"/>
  <c r="D63" i="2"/>
  <c r="C66" i="2"/>
  <c r="C65" i="2"/>
  <c r="C64" i="2"/>
  <c r="C63" i="2"/>
  <c r="B66" i="2"/>
  <c r="B65" i="2"/>
  <c r="B64" i="2"/>
  <c r="B63" i="2"/>
  <c r="F61" i="2"/>
  <c r="F60" i="2"/>
  <c r="F59" i="2"/>
  <c r="F58" i="2"/>
  <c r="F57" i="2"/>
  <c r="F56" i="2"/>
  <c r="F53" i="2"/>
  <c r="F52" i="2"/>
  <c r="F51" i="2"/>
  <c r="F50" i="2"/>
  <c r="F49" i="2"/>
  <c r="E61" i="2"/>
  <c r="E60" i="2"/>
  <c r="E59" i="2"/>
  <c r="E58" i="2"/>
  <c r="E56" i="2"/>
  <c r="E53" i="2"/>
  <c r="E52" i="2"/>
  <c r="E51" i="2"/>
  <c r="E50" i="2"/>
  <c r="E49" i="2"/>
  <c r="D61" i="2"/>
  <c r="D60" i="2"/>
  <c r="D59" i="2"/>
  <c r="D58" i="2"/>
  <c r="D57" i="2"/>
  <c r="D56" i="2"/>
  <c r="D53" i="2"/>
  <c r="D52" i="2"/>
  <c r="D51" i="2"/>
  <c r="D50" i="2"/>
  <c r="D49" i="2"/>
  <c r="C61" i="2"/>
  <c r="C60" i="2"/>
  <c r="C59" i="2"/>
  <c r="C58" i="2"/>
  <c r="C57" i="2"/>
  <c r="C56" i="2"/>
  <c r="C53" i="2"/>
  <c r="C52" i="2"/>
  <c r="C51" i="2"/>
  <c r="C50" i="2"/>
  <c r="C49" i="2"/>
  <c r="B61" i="2"/>
  <c r="B60" i="2"/>
  <c r="B59" i="2"/>
  <c r="B58" i="2"/>
  <c r="B57" i="2"/>
  <c r="B56" i="2"/>
  <c r="B53" i="2"/>
  <c r="B52" i="2"/>
  <c r="B51" i="2"/>
  <c r="B50" i="2"/>
  <c r="B49" i="2"/>
  <c r="F47" i="2"/>
  <c r="F46" i="2"/>
  <c r="F45" i="2"/>
  <c r="F44" i="2"/>
  <c r="F43" i="2"/>
  <c r="F42" i="2"/>
  <c r="F41" i="2"/>
  <c r="E47" i="2"/>
  <c r="E46" i="2"/>
  <c r="E45" i="2"/>
  <c r="E44" i="2"/>
  <c r="E43" i="2"/>
  <c r="E42" i="2"/>
  <c r="E41" i="2"/>
  <c r="D47" i="2"/>
  <c r="D46" i="2"/>
  <c r="D45" i="2"/>
  <c r="D44" i="2"/>
  <c r="D43" i="2"/>
  <c r="D42" i="2"/>
  <c r="D41" i="2"/>
  <c r="C47" i="2"/>
  <c r="C46" i="2"/>
  <c r="C45" i="2"/>
  <c r="C44" i="2"/>
  <c r="C43" i="2"/>
  <c r="C42" i="2"/>
  <c r="C41" i="2"/>
  <c r="B47" i="2"/>
  <c r="B46" i="2"/>
  <c r="B45" i="2"/>
  <c r="B44" i="2"/>
  <c r="B43" i="2"/>
  <c r="B42" i="2"/>
  <c r="B41" i="2"/>
  <c r="F39" i="2"/>
  <c r="F38" i="2"/>
  <c r="F37" i="2"/>
  <c r="F36" i="2"/>
  <c r="F35" i="2"/>
  <c r="F34" i="2"/>
  <c r="F33" i="2"/>
  <c r="F32" i="2"/>
  <c r="F31" i="2"/>
  <c r="E39" i="2"/>
  <c r="E38" i="2"/>
  <c r="D39" i="2"/>
  <c r="D38" i="2"/>
  <c r="D37" i="2"/>
  <c r="D36" i="2"/>
  <c r="D35" i="2"/>
  <c r="D34" i="2"/>
  <c r="D33" i="2"/>
  <c r="D32" i="2"/>
  <c r="D31" i="2"/>
  <c r="C39" i="2"/>
  <c r="C38" i="2"/>
  <c r="C37" i="2"/>
  <c r="C36" i="2"/>
  <c r="C35" i="2"/>
  <c r="C34" i="2"/>
  <c r="C33" i="2"/>
  <c r="C32" i="2"/>
  <c r="C31" i="2"/>
  <c r="B39" i="2"/>
  <c r="B38" i="2"/>
  <c r="B37" i="2"/>
  <c r="B36" i="2"/>
  <c r="B35" i="2"/>
  <c r="B34" i="2"/>
  <c r="B33" i="2"/>
  <c r="B32" i="2"/>
  <c r="B31" i="2"/>
  <c r="F29" i="2"/>
  <c r="F28" i="2"/>
  <c r="F27" i="2"/>
  <c r="F26" i="2"/>
  <c r="F25" i="2"/>
  <c r="F24" i="2"/>
  <c r="F23" i="2"/>
  <c r="F22" i="2"/>
  <c r="F21" i="2"/>
  <c r="E29" i="2"/>
  <c r="E28" i="2"/>
  <c r="E27" i="2"/>
  <c r="E26" i="2"/>
  <c r="E25" i="2"/>
  <c r="E24" i="2"/>
  <c r="E23" i="2"/>
  <c r="E22" i="2"/>
  <c r="E21" i="2"/>
  <c r="D29" i="2"/>
  <c r="D28" i="2"/>
  <c r="D27" i="2"/>
  <c r="D26" i="2"/>
  <c r="D25" i="2"/>
  <c r="D24" i="2"/>
  <c r="D23" i="2"/>
  <c r="D22" i="2"/>
  <c r="D21" i="2"/>
  <c r="C29" i="2"/>
  <c r="C28" i="2"/>
  <c r="C27" i="2"/>
  <c r="C26" i="2"/>
  <c r="C25" i="2"/>
  <c r="C24" i="2"/>
  <c r="C23" i="2"/>
  <c r="C22" i="2"/>
  <c r="C21" i="2"/>
  <c r="B29" i="2"/>
  <c r="B28" i="2"/>
  <c r="B27" i="2"/>
  <c r="B26" i="2"/>
  <c r="B25" i="2"/>
  <c r="B24" i="2"/>
  <c r="B23" i="2"/>
  <c r="B22" i="2"/>
  <c r="B21" i="2"/>
  <c r="A2" i="2"/>
  <c r="F19" i="2"/>
  <c r="F18" i="2"/>
  <c r="F17" i="2"/>
  <c r="F16" i="2"/>
  <c r="F15" i="2"/>
  <c r="F12" i="2"/>
  <c r="F11" i="2"/>
  <c r="F10" i="2"/>
  <c r="F9" i="2"/>
  <c r="E19" i="2"/>
  <c r="E12" i="2"/>
  <c r="E11" i="2"/>
  <c r="D19" i="2"/>
  <c r="D18" i="2"/>
  <c r="D17" i="2"/>
  <c r="D16" i="2"/>
  <c r="D15" i="2"/>
  <c r="D12" i="2"/>
  <c r="D11" i="2"/>
  <c r="D10" i="2"/>
  <c r="D9" i="2"/>
  <c r="C19" i="2"/>
  <c r="C18" i="2"/>
  <c r="C17" i="2"/>
  <c r="C16" i="2"/>
  <c r="C15" i="2"/>
  <c r="C12" i="2"/>
  <c r="C11" i="2"/>
  <c r="C10" i="2"/>
  <c r="C9" i="2"/>
  <c r="B19" i="2"/>
  <c r="B18" i="2"/>
  <c r="B17" i="2"/>
  <c r="B16" i="2"/>
  <c r="B15" i="2"/>
  <c r="B12" i="2"/>
  <c r="B11" i="2"/>
  <c r="B10" i="2"/>
  <c r="B9" i="2"/>
  <c r="A66" i="2"/>
  <c r="A65" i="2"/>
  <c r="A64" i="2"/>
  <c r="A61" i="2"/>
  <c r="A60" i="2"/>
  <c r="A59" i="2"/>
  <c r="A58" i="2"/>
  <c r="A57" i="2"/>
  <c r="A56" i="2"/>
  <c r="A53" i="2"/>
  <c r="A52" i="2"/>
  <c r="A51" i="2"/>
  <c r="A47" i="2"/>
  <c r="A46" i="2"/>
  <c r="A45" i="2"/>
  <c r="A44" i="2"/>
  <c r="A43" i="2"/>
  <c r="A42" i="2"/>
  <c r="A39" i="2"/>
  <c r="A38" i="2"/>
  <c r="A37" i="2"/>
  <c r="A36" i="2"/>
  <c r="A35" i="2"/>
  <c r="A34" i="2"/>
  <c r="A33" i="2"/>
  <c r="A32" i="2"/>
  <c r="A29" i="2"/>
  <c r="A28" i="2"/>
  <c r="A27" i="2"/>
  <c r="A26" i="2"/>
  <c r="A25" i="2"/>
  <c r="A24" i="2"/>
  <c r="A23" i="2"/>
  <c r="A22" i="2"/>
  <c r="A19" i="2"/>
  <c r="A18" i="2"/>
  <c r="A17" i="2"/>
  <c r="A16" i="2"/>
  <c r="A15" i="2"/>
  <c r="A12" i="2"/>
  <c r="A11" i="2"/>
  <c r="A10" i="2"/>
  <c r="A9" i="2"/>
  <c r="H166" i="1"/>
  <c r="I166" i="1" s="1"/>
  <c r="H238" i="1"/>
  <c r="G64" i="2" s="1"/>
  <c r="H236" i="1"/>
  <c r="G63" i="2" s="1"/>
  <c r="H244" i="1"/>
  <c r="G66" i="2" s="1"/>
  <c r="H67" i="1"/>
  <c r="I67" i="1" s="1"/>
  <c r="J67" i="1" s="1"/>
  <c r="J22" i="2" s="1"/>
  <c r="H72" i="1"/>
  <c r="I72" i="1" s="1"/>
  <c r="J72" i="1" s="1"/>
  <c r="J23" i="2" s="1"/>
  <c r="H87" i="1"/>
  <c r="I87" i="1" s="1"/>
  <c r="H26" i="2" s="1"/>
  <c r="H92" i="1"/>
  <c r="I92" i="1" s="1"/>
  <c r="H27" i="2" s="1"/>
  <c r="H15" i="1"/>
  <c r="H14" i="1"/>
  <c r="H13" i="1"/>
  <c r="E40" i="1"/>
  <c r="E15" i="2" s="1"/>
  <c r="I8" i="1" l="1"/>
  <c r="H8" i="2" s="1"/>
  <c r="J8" i="1"/>
  <c r="J8" i="2" s="1"/>
  <c r="H102" i="1"/>
  <c r="I102" i="1" s="1"/>
  <c r="H29" i="2" s="1"/>
  <c r="I244" i="1"/>
  <c r="J244" i="1" s="1"/>
  <c r="J66" i="2" s="1"/>
  <c r="H46" i="2"/>
  <c r="J166" i="1"/>
  <c r="J46" i="2" s="1"/>
  <c r="G23" i="2"/>
  <c r="H23" i="2"/>
  <c r="J87" i="1"/>
  <c r="J26" i="2" s="1"/>
  <c r="G26" i="2"/>
  <c r="G46" i="2"/>
  <c r="J92" i="1"/>
  <c r="J27" i="2" s="1"/>
  <c r="G22" i="2"/>
  <c r="G27" i="2"/>
  <c r="H22" i="2"/>
  <c r="H40" i="1"/>
  <c r="H57" i="1"/>
  <c r="G19" i="2" s="1"/>
  <c r="H231" i="1"/>
  <c r="I40" i="1" l="1"/>
  <c r="J40" i="1" s="1"/>
  <c r="J15" i="2" s="1"/>
  <c r="G15" i="2"/>
  <c r="J102" i="1"/>
  <c r="J29" i="2" s="1"/>
  <c r="H66" i="2"/>
  <c r="G29" i="2"/>
  <c r="I231" i="1"/>
  <c r="G61" i="2"/>
  <c r="I57" i="1"/>
  <c r="E44" i="1"/>
  <c r="E16" i="2" s="1"/>
  <c r="H22" i="1"/>
  <c r="G11" i="2" s="1"/>
  <c r="H12" i="1"/>
  <c r="G9" i="2" s="1"/>
  <c r="E12" i="1"/>
  <c r="E9" i="2" s="1"/>
  <c r="H15" i="2" l="1"/>
  <c r="H44" i="1"/>
  <c r="J57" i="1"/>
  <c r="J19" i="2" s="1"/>
  <c r="H19" i="2"/>
  <c r="I22" i="1"/>
  <c r="I12" i="1"/>
  <c r="J231" i="1"/>
  <c r="J61" i="2" s="1"/>
  <c r="H61" i="2"/>
  <c r="I26" i="1"/>
  <c r="I44" i="1" l="1"/>
  <c r="H16" i="2" s="1"/>
  <c r="G16" i="2"/>
  <c r="H9" i="2"/>
  <c r="J12" i="1"/>
  <c r="J22" i="1"/>
  <c r="J11" i="2" s="1"/>
  <c r="H11" i="2"/>
  <c r="H12" i="2"/>
  <c r="J26" i="1"/>
  <c r="H229" i="1"/>
  <c r="H225" i="1"/>
  <c r="H221" i="1"/>
  <c r="H215" i="1"/>
  <c r="E215" i="1"/>
  <c r="E57" i="2" s="1"/>
  <c r="H211" i="1"/>
  <c r="I200" i="1" s="1"/>
  <c r="H195" i="1"/>
  <c r="H192" i="1"/>
  <c r="H181" i="1"/>
  <c r="I181" i="1" s="1"/>
  <c r="I238" i="1"/>
  <c r="I236" i="1"/>
  <c r="H97" i="1"/>
  <c r="H82" i="1"/>
  <c r="H77" i="1"/>
  <c r="H62" i="1"/>
  <c r="I62" i="1" s="1"/>
  <c r="H52" i="1"/>
  <c r="G18" i="2" s="1"/>
  <c r="E52" i="1"/>
  <c r="E18" i="2" s="1"/>
  <c r="E48" i="1"/>
  <c r="E17" i="2" s="1"/>
  <c r="H16" i="1"/>
  <c r="G10" i="2" s="1"/>
  <c r="E16" i="1"/>
  <c r="E10" i="2" s="1"/>
  <c r="E131" i="1"/>
  <c r="E37" i="2" s="1"/>
  <c r="E127" i="1"/>
  <c r="E36" i="2" s="1"/>
  <c r="E123" i="1"/>
  <c r="E35" i="2" s="1"/>
  <c r="E119" i="1"/>
  <c r="E34" i="2" s="1"/>
  <c r="E115" i="1"/>
  <c r="E33" i="2" s="1"/>
  <c r="E111" i="1"/>
  <c r="E32" i="2" s="1"/>
  <c r="E107" i="1"/>
  <c r="E31" i="2" s="1"/>
  <c r="H156" i="1"/>
  <c r="J44" i="1" l="1"/>
  <c r="J16" i="2" s="1"/>
  <c r="J200" i="1"/>
  <c r="J54" i="2" s="1"/>
  <c r="H54" i="2"/>
  <c r="I229" i="1"/>
  <c r="G60" i="2"/>
  <c r="J9" i="2"/>
  <c r="I16" i="1"/>
  <c r="I52" i="1"/>
  <c r="I77" i="1"/>
  <c r="G24" i="2"/>
  <c r="I97" i="1"/>
  <c r="G28" i="2"/>
  <c r="H63" i="2"/>
  <c r="J236" i="1"/>
  <c r="H64" i="2"/>
  <c r="J238" i="1"/>
  <c r="J64" i="2" s="1"/>
  <c r="I192" i="1"/>
  <c r="G52" i="2"/>
  <c r="I215" i="1"/>
  <c r="G57" i="2"/>
  <c r="I156" i="1"/>
  <c r="G44" i="2"/>
  <c r="I82" i="1"/>
  <c r="G25" i="2"/>
  <c r="H50" i="2"/>
  <c r="J181" i="1"/>
  <c r="I195" i="1"/>
  <c r="G53" i="2"/>
  <c r="I221" i="1"/>
  <c r="G58" i="2"/>
  <c r="J62" i="1"/>
  <c r="H21" i="2"/>
  <c r="H189" i="1"/>
  <c r="I211" i="1"/>
  <c r="G56" i="2"/>
  <c r="I225" i="1"/>
  <c r="G59" i="2"/>
  <c r="J12" i="2"/>
  <c r="H173" i="1"/>
  <c r="H240" i="1"/>
  <c r="H107" i="1"/>
  <c r="H127" i="1"/>
  <c r="H139" i="1"/>
  <c r="H115" i="1"/>
  <c r="H123" i="1"/>
  <c r="H131" i="1"/>
  <c r="H168" i="1"/>
  <c r="G47" i="2" s="1"/>
  <c r="H135" i="1"/>
  <c r="H119" i="1"/>
  <c r="H152" i="1"/>
  <c r="G43" i="2" s="1"/>
  <c r="J229" i="1" l="1"/>
  <c r="J60" i="2" s="1"/>
  <c r="H60" i="2"/>
  <c r="H58" i="2"/>
  <c r="J221" i="1"/>
  <c r="J58" i="2" s="1"/>
  <c r="I123" i="1"/>
  <c r="G35" i="2"/>
  <c r="H52" i="2"/>
  <c r="J192" i="1"/>
  <c r="J52" i="2" s="1"/>
  <c r="I115" i="1"/>
  <c r="G33" i="2"/>
  <c r="I189" i="1"/>
  <c r="G51" i="2"/>
  <c r="I61" i="1"/>
  <c r="J63" i="2"/>
  <c r="J97" i="1"/>
  <c r="J28" i="2" s="1"/>
  <c r="H28" i="2"/>
  <c r="J52" i="1"/>
  <c r="J18" i="2" s="1"/>
  <c r="H18" i="2"/>
  <c r="I135" i="1"/>
  <c r="G38" i="2"/>
  <c r="I173" i="1"/>
  <c r="G49" i="2"/>
  <c r="I139" i="1"/>
  <c r="G39" i="2"/>
  <c r="I107" i="1"/>
  <c r="G31" i="2"/>
  <c r="J225" i="1"/>
  <c r="J59" i="2" s="1"/>
  <c r="H59" i="2"/>
  <c r="J195" i="1"/>
  <c r="J53" i="2" s="1"/>
  <c r="H53" i="2"/>
  <c r="J82" i="1"/>
  <c r="J25" i="2" s="1"/>
  <c r="H25" i="2"/>
  <c r="H44" i="2"/>
  <c r="J156" i="1"/>
  <c r="J44" i="2" s="1"/>
  <c r="H57" i="2"/>
  <c r="J215" i="1"/>
  <c r="J57" i="2" s="1"/>
  <c r="H56" i="2"/>
  <c r="J211" i="1"/>
  <c r="J56" i="2" s="1"/>
  <c r="I119" i="1"/>
  <c r="G34" i="2"/>
  <c r="I131" i="1"/>
  <c r="G37" i="2"/>
  <c r="I127" i="1"/>
  <c r="G36" i="2"/>
  <c r="I240" i="1"/>
  <c r="G65" i="2"/>
  <c r="J77" i="1"/>
  <c r="J24" i="2" s="1"/>
  <c r="H24" i="2"/>
  <c r="H10" i="2"/>
  <c r="J16" i="1"/>
  <c r="I152" i="1"/>
  <c r="H148" i="1"/>
  <c r="J10" i="2" l="1"/>
  <c r="J61" i="1"/>
  <c r="H34" i="2"/>
  <c r="J119" i="1"/>
  <c r="J34" i="2" s="1"/>
  <c r="J173" i="1"/>
  <c r="I172" i="1"/>
  <c r="H49" i="2"/>
  <c r="H35" i="2"/>
  <c r="J123" i="1"/>
  <c r="J35" i="2" s="1"/>
  <c r="H43" i="2"/>
  <c r="J152" i="1"/>
  <c r="J43" i="2" s="1"/>
  <c r="J127" i="1"/>
  <c r="J36" i="2" s="1"/>
  <c r="H36" i="2"/>
  <c r="H31" i="2"/>
  <c r="J107" i="1"/>
  <c r="G45" i="2"/>
  <c r="H65" i="2"/>
  <c r="J240" i="1"/>
  <c r="I235" i="1"/>
  <c r="H37" i="2"/>
  <c r="J131" i="1"/>
  <c r="J37" i="2" s="1"/>
  <c r="H39" i="2"/>
  <c r="J139" i="1"/>
  <c r="J39" i="2" s="1"/>
  <c r="H38" i="2"/>
  <c r="J135" i="1"/>
  <c r="J38" i="2" s="1"/>
  <c r="I148" i="1"/>
  <c r="G42" i="2"/>
  <c r="H51" i="2"/>
  <c r="J189" i="1"/>
  <c r="J51" i="2" s="1"/>
  <c r="J115" i="1"/>
  <c r="J33" i="2" s="1"/>
  <c r="H33" i="2"/>
  <c r="E3" i="2"/>
  <c r="A4" i="2"/>
  <c r="A5" i="2"/>
  <c r="A63" i="2"/>
  <c r="D62" i="2"/>
  <c r="A62" i="2"/>
  <c r="A50" i="2"/>
  <c r="A49" i="2"/>
  <c r="D48" i="2"/>
  <c r="A48" i="2"/>
  <c r="A41" i="2"/>
  <c r="D40" i="2"/>
  <c r="A40" i="2"/>
  <c r="A31" i="2"/>
  <c r="D30" i="2"/>
  <c r="A30" i="2"/>
  <c r="D20" i="2"/>
  <c r="A20" i="2"/>
  <c r="A21" i="2"/>
  <c r="D7" i="2"/>
  <c r="A7" i="2"/>
  <c r="H42" i="2" l="1"/>
  <c r="J148" i="1"/>
  <c r="J42" i="2" s="1"/>
  <c r="H45" i="2"/>
  <c r="J45" i="2"/>
  <c r="J172" i="1"/>
  <c r="J65" i="2"/>
  <c r="J235" i="1"/>
  <c r="H144" i="1"/>
  <c r="G41" i="2" s="1"/>
  <c r="G50" i="2" l="1"/>
  <c r="I144" i="1"/>
  <c r="G21" i="2"/>
  <c r="I168" i="1"/>
  <c r="J144" i="1" l="1"/>
  <c r="I143" i="1"/>
  <c r="H41" i="2"/>
  <c r="H47" i="2"/>
  <c r="J168" i="1"/>
  <c r="J47" i="2" s="1"/>
  <c r="H48" i="2"/>
  <c r="J31" i="2"/>
  <c r="J50" i="2"/>
  <c r="H40" i="2" l="1"/>
  <c r="J143" i="1"/>
  <c r="J41" i="2"/>
  <c r="J21" i="2"/>
  <c r="H20" i="2"/>
  <c r="H67" i="2"/>
  <c r="J49" i="2"/>
  <c r="J48" i="2"/>
  <c r="J40" i="2" l="1"/>
  <c r="H62" i="2"/>
  <c r="J20" i="2"/>
  <c r="J68" i="2"/>
  <c r="J62" i="2" l="1"/>
  <c r="E4" i="2" l="1"/>
  <c r="A3" i="2" l="1"/>
  <c r="E5" i="2"/>
  <c r="H111" i="1"/>
  <c r="I111" i="1" s="1"/>
  <c r="I106" i="1" l="1"/>
  <c r="J111" i="1"/>
  <c r="H32" i="2"/>
  <c r="G32" i="2"/>
  <c r="J106" i="1" l="1"/>
  <c r="J32" i="2"/>
  <c r="H30" i="2"/>
  <c r="J30" i="2" l="1"/>
  <c r="H48" i="1"/>
  <c r="G17" i="2" s="1"/>
  <c r="I48" i="1" l="1"/>
  <c r="H17" i="2"/>
  <c r="J48" i="1" l="1"/>
  <c r="I7" i="1"/>
  <c r="I248" i="1" l="1"/>
  <c r="H7" i="2"/>
  <c r="J17" i="2"/>
  <c r="J7" i="1"/>
  <c r="J249" i="1" l="1"/>
  <c r="J7" i="2"/>
  <c r="I250" i="1"/>
  <c r="H71" i="2" s="1"/>
  <c r="H69" i="2"/>
  <c r="J250" i="1" l="1"/>
  <c r="J71" i="2" s="1"/>
  <c r="J70" i="2"/>
</calcChain>
</file>

<file path=xl/sharedStrings.xml><?xml version="1.0" encoding="utf-8"?>
<sst xmlns="http://schemas.openxmlformats.org/spreadsheetml/2006/main" count="996" uniqueCount="250">
  <si>
    <t>CLIENTE:        CÂMARA MUNICIPAL DE MOGI DAS CRUZES</t>
  </si>
  <si>
    <t>ETAPA:           EXECUTIVO</t>
  </si>
  <si>
    <t>Descrição</t>
  </si>
  <si>
    <t>Unidade</t>
  </si>
  <si>
    <t>Metro</t>
  </si>
  <si>
    <t>Peça</t>
  </si>
  <si>
    <t>Hora</t>
  </si>
  <si>
    <t>M²</t>
  </si>
  <si>
    <t>Item</t>
  </si>
  <si>
    <t>Fonte</t>
  </si>
  <si>
    <t>Código</t>
  </si>
  <si>
    <t>1.1</t>
  </si>
  <si>
    <t>1.2</t>
  </si>
  <si>
    <t>2.1</t>
  </si>
  <si>
    <t>2.3</t>
  </si>
  <si>
    <t>2.8</t>
  </si>
  <si>
    <t>2.9</t>
  </si>
  <si>
    <t>3.1</t>
  </si>
  <si>
    <t>3.2</t>
  </si>
  <si>
    <t>4.1</t>
  </si>
  <si>
    <t>5.1</t>
  </si>
  <si>
    <t>5.2</t>
  </si>
  <si>
    <t>5.3</t>
  </si>
  <si>
    <t>SINAPI</t>
  </si>
  <si>
    <t>Quant.</t>
  </si>
  <si>
    <t>Valor Unitário</t>
  </si>
  <si>
    <t>Valor Total</t>
  </si>
  <si>
    <t>E-MAIL: wind.engenharia@uol.com.br</t>
  </si>
  <si>
    <t>Obras Civis</t>
  </si>
  <si>
    <t>P.M</t>
  </si>
  <si>
    <t>L</t>
  </si>
  <si>
    <t>m³</t>
  </si>
  <si>
    <t>5.6</t>
  </si>
  <si>
    <t>UN</t>
  </si>
  <si>
    <t>M2</t>
  </si>
  <si>
    <t>M3</t>
  </si>
  <si>
    <t>M</t>
  </si>
  <si>
    <t>RASGO EM ALVENARIA PARA RAMAIS/ DISTRIBUIÇÃO COM DIAMETROS MENORES OU IGUAIS A 40 MM. AF_05/2015</t>
  </si>
  <si>
    <t>ESCAVAÇÃO MANUAL DE VALA COM PROFUNDIDADE MENOR OU IGUAL A 1,30 M. AF_03/2016</t>
  </si>
  <si>
    <t>CARPINTEIRO DE FORMAS COM ENCARGOS COMPLEMENTARES</t>
  </si>
  <si>
    <t>H</t>
  </si>
  <si>
    <t>4.2</t>
  </si>
  <si>
    <t>6.2</t>
  </si>
  <si>
    <t>6.3</t>
  </si>
  <si>
    <r>
      <t xml:space="preserve">ETAPA: </t>
    </r>
    <r>
      <rPr>
        <sz val="12"/>
        <color indexed="8"/>
        <rFont val="Arial"/>
        <family val="2"/>
      </rPr>
      <t>EXECUTIVO</t>
    </r>
  </si>
  <si>
    <t>KG</t>
  </si>
  <si>
    <t>CHP</t>
  </si>
  <si>
    <t>MARTELETE OU ROMPEDOR PNEUMÁTICO MANUAL, 28 KG, COM SILENCIADOR - CHP DIURNO. AF_07/2016</t>
  </si>
  <si>
    <t>BETONEIRA CAPACIDADE NOMINAL DE 400 L, CAPACIDADE DE MISTURA 280 L, MOTOR ELÉTRICO TRIFÁSICO POTÊNCIA DE 2 CV, SEM CARREGADOR - CHP DIURNO. AF_10/2014</t>
  </si>
  <si>
    <t>CHI</t>
  </si>
  <si>
    <t>MARTELETE OU ROMPEDOR PNEUMÁTICO MANUAL, 28 KG, COM SILENCIADOR - CHI DIURNO. AF_07/2016</t>
  </si>
  <si>
    <t>BETONEIRA CAPACIDADE NOMINAL DE 400 L, CAPACIDADE DE MISTURA 280 L, MOTOR ELÉTRICO TRIFÁSICO POTÊNCIA DE 2 CV, SEM CARREGADOR - CHI DIURNO. AF_10/2014</t>
  </si>
  <si>
    <t>LUVA DE EMENDA PARA ELETRODUTO, AÇO GALVANIZADO, DN 25 MM (1''), APARENTE, INSTALADA EM PAREDE - FORNECIMENTO E INSTALAÇÃO. AF_11/2016_P</t>
  </si>
  <si>
    <t>REATERRO MANUAL DE VALAS COM COMPACTAÇÃO MECANIZADA. AF_04/2016</t>
  </si>
  <si>
    <t>MXKM</t>
  </si>
  <si>
    <t>TRANSPORTE HORIZONTAL MANUAL, DE TUBO DE AÇO CARBONO LEVE OU MÉDIO, PRETO OU GALVANIZADO, COM DIÂMETRO MAIOR QUE 32 MM E MENOR OU IGUAL A 65 MM (UNIDADE: MXKM). AF_07/2019</t>
  </si>
  <si>
    <t>AUXILIAR DE ELETRICISTA COM ENCARGOS COMPLEMENTARES</t>
  </si>
  <si>
    <t>AUXILIAR DE ENCANADOR OU BOMBEIRO HIDRÁULICO COM ENCARGOS COMPLEMENTARES</t>
  </si>
  <si>
    <t>ELETRICISTA COM ENCARGOS COMPLEMENTARES</t>
  </si>
  <si>
    <t>ENCANADOR OU BOMBEIRO HIDRÁULICO COM ENCARGOS COMPLEMENTARES</t>
  </si>
  <si>
    <t>MONTADOR DE ESTRUTURA METÁLICA COM ENCARGOS COMPLEMENTARES</t>
  </si>
  <si>
    <t>PEDREIRO COM ENCARGOS COMPLEMENTARES</t>
  </si>
  <si>
    <t>PINTOR COM ENCARGOS COMPLEMENTARES</t>
  </si>
  <si>
    <t>SERVENTE COM ENCARGOS COMPLEMENTARES</t>
  </si>
  <si>
    <t>OPERADOR DE BETONEIRA ESTACIONÁRIA/MISTURADOR COM ENCARGOS COMPLEMENTARES</t>
  </si>
  <si>
    <t>BUCHA DE NYLON SEM ABA S6, COM PARAFUSO DE 4,20 X 40 MM EM ACO ZINCADO COM ROSCA SOBERBA, CABECA CHATA E FENDA PHILLIPS</t>
  </si>
  <si>
    <t>CIMENTO PORTLAND COMPOSTO CP II-32</t>
  </si>
  <si>
    <t>AREIA MEDIA - POSTO JAZIDA/FORNECEDOR (RETIRADO NA JAZIDA, SEM TRANSPORTE)</t>
  </si>
  <si>
    <t>TINTA LATEX PVA PREMIUM, COR BRANCA</t>
  </si>
  <si>
    <t>SELADOR ACRILICO PAREDES INTERNAS/EXTERNAS</t>
  </si>
  <si>
    <t>PORCA ZINCADA, SEXTAVADA, DIAMETRO 1/4"</t>
  </si>
  <si>
    <t>VERGALHAO ZINCADO ROSCA TOTAL, 1/4 " (6,3 MM)</t>
  </si>
  <si>
    <t>PERFILADO PERFURADO DUPLO 38 X 76 MM, CHAPA 22</t>
  </si>
  <si>
    <t>CHUMBADOR, DIAMETRO 1/4" COM PARAFUSO 1/4" X 40 MM</t>
  </si>
  <si>
    <t>ARRUELA REDONDA DE LATAO, DIAMETRO EXTERNO = 34 MM, ESPESSURA = 2,5 MM, DIAMETRO DO FURO = 17 MM</t>
  </si>
  <si>
    <t>FITA ISOLANTE ADESIVA ANTICHAMA, USO ATE 750 V, EM ROLO DE 19 MM X 5 M</t>
  </si>
  <si>
    <t>CONDULETE DE ALUMINIO TIPO X, PARA ELETRODUTO ROSCAVEL DE 1", COM TAMPA CEGA</t>
  </si>
  <si>
    <t>CABO DE COBRE, FLEXIVEL, CLASSE 4 OU 5, ISOLACAO EM PVC/A, ANTICHAMA BWF-B, COBERTURA PVC-ST1, ANTICHAMA BWF-B, 1 CONDUTOR, 0,6/1 KV, SECAO NOMINAL 70 MM2</t>
  </si>
  <si>
    <t>CABO DE COBRE, FLEXIVEL, CLASSE 4 OU 5, ISOLACAO EM PVC/A, ANTICHAMA BWF-B, COBERTURA PVC-ST1, ANTICHAMA BWF-B, 1 CONDUTOR, 0,6/1 KV, SECAO NOMINAL 16 MM2</t>
  </si>
  <si>
    <t>CABO DE COBRE, FLEXIVEL, CLASSE 4 OU 5, ISOLACAO EM PVC/A, ANTICHAMA BWF-B, 1 CONDUTOR, 450/750 V, SECAO NOMINAL 2,5 MM2</t>
  </si>
  <si>
    <r>
      <rPr>
        <b/>
        <sz val="12"/>
        <color rgb="FF000000"/>
        <rFont val="Arial"/>
        <family val="2"/>
      </rPr>
      <t>E-MAIL:</t>
    </r>
    <r>
      <rPr>
        <sz val="12"/>
        <color rgb="FF000000"/>
        <rFont val="Arial"/>
        <family val="2"/>
      </rPr>
      <t xml:space="preserve"> wind.engenharia@uol.com.br</t>
    </r>
  </si>
  <si>
    <t>1.3</t>
  </si>
  <si>
    <t>CPU</t>
  </si>
  <si>
    <t>ELETRODUTO EM ACO GALVANIZADO ELETROLITICO, LEVE, DIAMETRO 1", PAREDE DE 0,90 MM</t>
  </si>
  <si>
    <t xml:space="preserve">FIXAÇÃO DE TUBOS VERTICAIS DE PPR DIÂMETROS MENORES OU IGUAIS A 40 MM COM ABRAÇADEIRA METÁLICA RÍGIDA TIPO D 1/2", FIXADA EM PERFILADO EM ALVENARIA. </t>
  </si>
  <si>
    <t xml:space="preserve">Total Equipamentos </t>
  </si>
  <si>
    <t>Total Material e Mão de Obra</t>
  </si>
  <si>
    <t>FURAÇÃO/ABERTURA EM ALVENARIA PARA PASSAGEM DA INFRAESTRUTURA ELETROMECÂNICA/TOMADAS DE AR EXTERNO</t>
  </si>
  <si>
    <t>Total Global I Total Global com BDI</t>
  </si>
  <si>
    <t>Valor Total com BDI</t>
  </si>
  <si>
    <t>2.2</t>
  </si>
  <si>
    <t>2.4</t>
  </si>
  <si>
    <t>2.5</t>
  </si>
  <si>
    <t>2.6</t>
  </si>
  <si>
    <t>2.7</t>
  </si>
  <si>
    <t>5.4</t>
  </si>
  <si>
    <t>5.5</t>
  </si>
  <si>
    <t>5.7</t>
  </si>
  <si>
    <t>6.1</t>
  </si>
  <si>
    <t>6.4</t>
  </si>
  <si>
    <t>ARGAMASSA INDUSTRIALIZADA PARA REVESTIMENTOS, MISTURA E PROJEÇÃO DE 1,5 M³/H DE ARGAMASSA. AF_08/2019</t>
  </si>
  <si>
    <t>MASSA ÚNICA, PARA RECEBIMENTO DE PINTURA OU CERÂMICA, EM ARGAMASSA INDUSTRIALIZADA, PREPARO MECÂNICO, APLICADO COM EQUIPAMENTO DE MISTURA E PROJEÇÃO DE 1,5 M3/H DE ARGAMASSA EM FACES INTERNAS DE PAREDES, ESPESSURA DE 10MM, SEM EXECUÇÃO DE TALISCAS. AF_06/2014</t>
  </si>
  <si>
    <t>SETOP</t>
  </si>
  <si>
    <t>LIMPEZA DA OBRA FINAL DA OBRA ( INCLUSIVE DURANTE A EXECUÇÃO).</t>
  </si>
  <si>
    <t>Total Equipamentos + BDI 24,18%</t>
  </si>
  <si>
    <t>Total Material e Mão de Obra + BDI 32,51%</t>
  </si>
  <si>
    <t xml:space="preserve">BDI </t>
  </si>
  <si>
    <t>Total Equipamentos + BDI</t>
  </si>
  <si>
    <t xml:space="preserve">Total Material e Mão de Obra + BDI </t>
  </si>
  <si>
    <t>ELE-CON-125</t>
  </si>
  <si>
    <t>CONDULETE TIPO X EM ALUMÍNIO PARA ELETRODUTO ROSCADO D = 2", FORNECIMENTO E INSTALAÇÃO</t>
  </si>
  <si>
    <r>
      <t xml:space="preserve">RT: </t>
    </r>
    <r>
      <rPr>
        <sz val="10"/>
        <color indexed="8"/>
        <rFont val="Arial"/>
        <family val="2"/>
      </rPr>
      <t>NELSON LAURENTINO G. JR.</t>
    </r>
  </si>
  <si>
    <r>
      <t xml:space="preserve">CREA: </t>
    </r>
    <r>
      <rPr>
        <sz val="10"/>
        <color indexed="8"/>
        <rFont val="Arial"/>
        <family val="2"/>
      </rPr>
      <t>SP-0641849157/D</t>
    </r>
  </si>
  <si>
    <r>
      <t xml:space="preserve">QUALIFICAÇÃO: </t>
    </r>
    <r>
      <rPr>
        <sz val="10"/>
        <color theme="1"/>
        <rFont val="Arial"/>
        <family val="2"/>
      </rPr>
      <t>ENGENHEIRO ELETRICISTA</t>
    </r>
  </si>
  <si>
    <t>CPU: Valor Unit.</t>
  </si>
  <si>
    <t>CPU: Valor Total</t>
  </si>
  <si>
    <t>MAO-OFC-035</t>
  </si>
  <si>
    <t>HORA</t>
  </si>
  <si>
    <t>MAO-AJD-015</t>
  </si>
  <si>
    <t>AJUDANTE DE ELETRICISTA COM ENCARGOS COMPLEMENTARES</t>
  </si>
  <si>
    <t>C.P</t>
  </si>
  <si>
    <t>Eletroduto Aço Galvanizado Semi Pesado e Conexões, Diâmetro 2"</t>
  </si>
  <si>
    <r>
      <t xml:space="preserve">OBRA: </t>
    </r>
    <r>
      <rPr>
        <sz val="12"/>
        <color rgb="FF000000"/>
        <rFont val="Arial"/>
        <family val="2"/>
      </rPr>
      <t>REESTRUTURAÇÃO ELÉTRICA DO ANEXO I</t>
    </r>
  </si>
  <si>
    <r>
      <t xml:space="preserve">CLIENTE: </t>
    </r>
    <r>
      <rPr>
        <sz val="12"/>
        <color rgb="FF000000"/>
        <rFont val="Arial"/>
        <family val="2"/>
      </rPr>
      <t>CÂMARA MUNICIPAL DA ESTÂNCIA BALNEÁRIA DE PRAIA GRANDE</t>
    </r>
  </si>
  <si>
    <r>
      <t xml:space="preserve">ENCARGOS SOCIAIS (DESONERADO): </t>
    </r>
    <r>
      <rPr>
        <sz val="12"/>
        <color indexed="8"/>
        <rFont val="Arial"/>
        <family val="2"/>
      </rPr>
      <t>HORISTA: 85,06% I MENSALISTA: 47,88%</t>
    </r>
  </si>
  <si>
    <r>
      <t xml:space="preserve">REF. PREÇO: </t>
    </r>
    <r>
      <rPr>
        <sz val="12"/>
        <color rgb="FF000000"/>
        <rFont val="Arial"/>
        <family val="2"/>
      </rPr>
      <t>SINAPI SÃO PAULO - 04/2020.</t>
    </r>
  </si>
  <si>
    <t xml:space="preserve">                          PLANILHA DE COMPOSIÇÃO - CÂMARA MUNICIPAL DA ESTÂNCIA BALNEÁRIA DE PRAIA GRANDE</t>
  </si>
  <si>
    <r>
      <rPr>
        <b/>
        <sz val="12"/>
        <color indexed="8"/>
        <rFont val="Arial"/>
        <family val="2"/>
      </rPr>
      <t xml:space="preserve">ÁREA DE ABRANGÊNCIA: </t>
    </r>
    <r>
      <rPr>
        <sz val="12"/>
        <color indexed="8"/>
        <rFont val="Arial"/>
        <family val="2"/>
      </rPr>
      <t>ANEXO I</t>
    </r>
  </si>
  <si>
    <r>
      <t xml:space="preserve">RT: </t>
    </r>
    <r>
      <rPr>
        <sz val="10"/>
        <color indexed="8"/>
        <rFont val="Arial"/>
        <family val="2"/>
      </rPr>
      <t>NELSON LAURENTINO GOMES JUNIOR</t>
    </r>
  </si>
  <si>
    <t>Sistema de Aterramento</t>
  </si>
  <si>
    <t>Quadros Elétricos</t>
  </si>
  <si>
    <t>Proteção Mecânica dos Circuitos</t>
  </si>
  <si>
    <t xml:space="preserve">Cabeamento Elétrico </t>
  </si>
  <si>
    <t>Administração da Obra</t>
  </si>
  <si>
    <t>4.3</t>
  </si>
  <si>
    <t>4.4</t>
  </si>
  <si>
    <t>4.5</t>
  </si>
  <si>
    <t>4.6</t>
  </si>
  <si>
    <t>HASTE DE ATERRAMENTO 5/8  PARA SPDA - FORNECIMENTO E INSTALAÇÃO. AF_12/2017</t>
  </si>
  <si>
    <t>HASTE DE ATERRAMENTO EM ACO COM 3,00 M DE COMPRIMENTO E DN = 5/8", REVESTIDA COM BAIXA CAMADA DE COBRE, SEM CONECTOR</t>
  </si>
  <si>
    <t>CONECTOR BRONZE/LATAO (REF 603) SEM ANEL DE SOLDA, BOLSA X ROSCA F, 22 MM X 3/4"</t>
  </si>
  <si>
    <t>CONECTORES DA MALHA DE ATERRAMENTO EM LATÃO, PARA HASTE 5/8"</t>
  </si>
  <si>
    <t>CAIXA DE INSPEÇÃO PARA ATERRAMENTO, CIRCULAR, EM POLIETILENO, DIÂMETRO INTERNO = 0,3 M. AF_05/2018</t>
  </si>
  <si>
    <t>CAIXA INSPECAO EM POLIETILENO PARA ATERRAMENTO E PARA RAIOS DIAMETRO = 300 MM</t>
  </si>
  <si>
    <t xml:space="preserve">LASTRO DE VALA COM PREPARO DE FUNDO, LARGURA MENOR QUE 1,5 M, COM CAMADA DE AREIA, LANÇAMENTO MANUAL, EM LOCAL COM NÍVEL BAIXO DE INTERFERÊNCIA. </t>
  </si>
  <si>
    <t>OMISSOS</t>
  </si>
  <si>
    <t>MATERIAIS AUXILIARES</t>
  </si>
  <si>
    <t>CJ</t>
  </si>
  <si>
    <t>4.7</t>
  </si>
  <si>
    <t>CONCRETO USINADO BOMBEÁVEL, CLASSE DE RESISTÊNCIA C20</t>
  </si>
  <si>
    <t>CHAPA DE MADEIRA COMPENSADA PARA FORMA DE CONCRETO DE  2.2x1.1m, e=12mm</t>
  </si>
  <si>
    <t>ESCAVAÇÃO, REATERRO E PREPARO PRA ENCAMINHAMENTO DOD ELETRODUTOS SUBTERRÂNEOS</t>
  </si>
  <si>
    <t xml:space="preserve">ARGAMASSA TRAÇO 1:3 (EM VOLUME DE CIMENTO E AREIA MÉDIA ÚMIDA) PARA RECOMPOSIÇÃO DE CONTRAPISO E LAJE, PREPARO MECÂNICO COM BETONEIRA 400 L. </t>
  </si>
  <si>
    <t>ELETROTÉCNICO COM ENCARGOS COMPLEMENTARES</t>
  </si>
  <si>
    <t>QUADRO ELÉTRICO - QDAC-ANEXO I-1º PAV. - FABRICAÇÃO, MONTAGEM, FORNECIMENTO E INSTALAÇÃO</t>
  </si>
  <si>
    <t>QUADRO ELÉTRICO - QDAC-ANEXO I-1º PAV. - FABRICAÇÃO E FORNECIMENTO</t>
  </si>
  <si>
    <t>ELETRODUTO FLEXÍVEL CORRUGADO, PEAD, DN 63 (2")  - FORNECIMENTO E INSTALAÇÃO. AF_04/2016</t>
  </si>
  <si>
    <t>ELETRODUTO/DUTO PEAD FLEXIVEL PAREDE SIMPLES, CORRUGACAO HELICOIDAL, COR PRETA, SEM ROSCA, DE 2",  PARA CABEAMENTO SUBTERRANEO (NBR 15715)</t>
  </si>
  <si>
    <t>CONDULETE TIPO X EM ALUMÍNIO PARA ELETRODUTO ROSCADO D = 2 1/2", FORNECIMENTO E INSTALAÇÃO</t>
  </si>
  <si>
    <t>ELE-CON-075</t>
  </si>
  <si>
    <t>1.4</t>
  </si>
  <si>
    <t>1.5</t>
  </si>
  <si>
    <t>1.6</t>
  </si>
  <si>
    <t>1.7</t>
  </si>
  <si>
    <t>1.8</t>
  </si>
  <si>
    <t>1.9</t>
  </si>
  <si>
    <t>1.10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</si>
  <si>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</si>
  <si>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</si>
  <si>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CABO DE COBRE, FLEXIVEL, CLASSE 4 OU 5, ISOLACAO EM PVC/A, ANTICHAMA BWF-B, 1 CONDUTOR, 450/750 V, SECAO NOMINAL 4 MM2</t>
  </si>
  <si>
    <t>CABO DE COBRE FLEXÍVEL ISOLADO, 6 MM², ANTI-CHAMA 450/750 V, PARA CIRCUITOS TERMINAIS - FORNECIMENTO E INSTALAÇÃO. AF_12/2015</t>
  </si>
  <si>
    <t>CABO DE COBRE, FLEXIVEL, CLASSE 4 OU 5, ISOLACAO EM PVC/A, ANTICHAMA BWF-B, 1 CONDUTOR, 450/750 V, SECAO NOMINAL 6 MM2</t>
  </si>
  <si>
    <t>CABO DE COBRE FLEXÍVEL ISOLADO, 16 MM², ANTI-CHAMA 0,6/1,0 KV, PARA CIRCUITOS TERMINAIS - FORNECIMENTO E INSTALAÇÃO. AF_12/2015</t>
  </si>
  <si>
    <t>CABO DE COBRE FLEXÍVEL ISOLADO, 35 MM², ANTI-CHAMA 0,6/1,0 KV, PARA DISTRIBUIÇÃO - FORNECIMENTO E INSTALAÇÃO. AF_12/2015</t>
  </si>
  <si>
    <t>CABO DE COBRE, FLEXIVEL, CLASSE 4 OU 5, ISOLACAO EM PVC/A, ANTICHAMA BWF-B, COBERTURA PVC-ST1, ANTICHAMA BWF-B, 1 CONDUTOR, 0,6/1 KV, SECAO NOMINAL 35 MM2</t>
  </si>
  <si>
    <t>CABO DE COBRE FLEXÍVEL ISOLADO, 70 MM², ANTI-CHAMA 0,6/1,0 KV, PARA DISTRIBUIÇÃO - FORNECIMENTO E INSTALAÇÃO. AF_12/2015</t>
  </si>
  <si>
    <t>CABO DE COBRE FLEXÍVEL ISOLADO, 95 MM², ANTI-CHAMA 0,6/1,0 KV, PARA DISTRIBUIÇÃO - FORNECIMENTO E INSTALAÇÃO. AF_12/2015</t>
  </si>
  <si>
    <t>CABO DE COBRE, FLEXIVEL, CLASSE 4 OU 5, ISOLACAO EM PVC/A, ANTICHAMA BWF-B, COBERTURA PVC-ST1, ANTICHAMA BWF-B, 1 CONDUTOR, 0,6/1 KV, SECAO NOMINAL 95 MM2</t>
  </si>
  <si>
    <t>CABO DE COBRE FLEXÍVEL ISOLADO, 185 MM², ANTI-CHAMA 0,6/1,0 KV, PARA DISTRIBUIÇÃO - FORNECIMENTO E INSTALAÇÃO. AF_12/2015</t>
  </si>
  <si>
    <t>CABO DE COBRE, FLEXIVEL, CLASSE 4 OU 5, ISOLACAO EM PVC/A, ANTICHAMA BWF-B, COBERTURA PVC-ST1, ANTICHAMA BWF-B, 1 CONDUTOR, 0,6/1 KV, SECAO NOMINAL 185 MM2</t>
  </si>
  <si>
    <t>ELABORAÇÃO DE PROJETO "AS-BUILT", PLOTADOS (01 VIA) E EM ARQUIVOS DIGITAIS</t>
  </si>
  <si>
    <t>ENGENHEIRO ELETRICISTA COM ENCARGOS COMPLEMENTARES</t>
  </si>
  <si>
    <t>ENCARREGADO GERAL COM ENCARGOS COMPLEMENTARES</t>
  </si>
  <si>
    <t>ENGENHEIRO ELETRICISTA PLENO (HORISTA)</t>
  </si>
  <si>
    <t>ENCARREGADO GERAL DE OBRA (HORISTA)</t>
  </si>
  <si>
    <t>MONTAGEM E DESMONTAGEM DE ANDAIMES TIPO TORRE - 20 Montagens em h=3m</t>
  </si>
  <si>
    <t>ENSAIOS DE RESISTIVIDADE, COM GERAÇÃO DE LAUDO DE MEDIÇÕES E ART, EXPEDIDA POR ENGENHEIRO ELETRICISTA</t>
  </si>
  <si>
    <t xml:space="preserve">                          PLANILHA ORÇAMENTÁRIA SINTÉTICA - CÂMARA MUNICIPAL DA ESTÂNCIA BALNEÁRIA DE PRAIA GRANDE</t>
  </si>
  <si>
    <t>Quantidade</t>
  </si>
  <si>
    <t>ELETRODUTO EM AÇO GALVANIZADO SEMI PESADO E CONEXÕES, Diâmetro 2"</t>
  </si>
  <si>
    <t>ELETRODUTO EM AÇO GALVANIZADO SEMI PESADO E CONEXÕES, Diâmetro 1"</t>
  </si>
  <si>
    <t>CONDULETE MÚLTIPLO TIPO "X" EM ALUMÍNIO, PARA ELETRODUTO Diâmetro 2"</t>
  </si>
  <si>
    <t>CONDULETE MÚLTIPLO TIPO "X" EM ALUMÍNIO, PARA ELETRODUTO Diâmetro 1"</t>
  </si>
  <si>
    <t>ELETRODUTO EM AÇO GALVANIZADO SEMI PESADO E CONEXÕES, Diâmetro 4"</t>
  </si>
  <si>
    <t>Eletroduto Aço Galvanizado Semi Pesado e Conexões, Diâmetro 4"</t>
  </si>
  <si>
    <t>CAIXA DE PASSAGEM EM CHAPA DE AÇO COM TAMPA APARAFUSADA, DE SOBREPOR, 302x302x122mm</t>
  </si>
  <si>
    <t>ELE-CON-135</t>
  </si>
  <si>
    <t>ELE-CXS-030</t>
  </si>
  <si>
    <t>ELETRODUTO FLEXIVEL PLANO EM PEAD, COR PRETA E LARANJA,  DIAMETRO 32 MM</t>
  </si>
  <si>
    <t>ELETRODUTO FLEXÍVEL LISO, PEAD, DN 32 MM (1"), PARA ATERRAMENTO - FORNECIMENTO E INSTALAÇÃO. AF_12/2015</t>
  </si>
  <si>
    <t>CONDULETE MÚLTIPLO TIPO "X" EM ALUMÍNIO, PARA ELETRODUTO Diâmetro 4"</t>
  </si>
  <si>
    <t>QUADRO ELÉTRICO - QDG-01 - FABRICAÇÃO, MONTAGEM, FORNECIMENTO E INSTALAÇÃO</t>
  </si>
  <si>
    <t>QUADRO ELÉTRICO - QDG-02 - FABRICAÇÃO, MONTAGEM, FORNECIMENTO E INSTALAÇÃO</t>
  </si>
  <si>
    <t>QUADRO ELÉTRICO - QDG-01 - FABRICAÇÃO E FORNECIMENTO</t>
  </si>
  <si>
    <t>QUADRO ELÉTRICO - QDG-02 - FABRICAÇÃO E FORNECIMENTO</t>
  </si>
  <si>
    <t>QUADRO ELÉTRICO - QDG-ANEXO I-TÉRREO - FABRICAÇÃO, MONTAGEM, FORNECIMENTO E INSTALAÇÃO</t>
  </si>
  <si>
    <t>QUADRO ELÉTRICO - QDG-ANEXO I-TÉRREO - FABRICAÇÃO E FORNECIMENTO</t>
  </si>
  <si>
    <t>QUADRO ELÉTRICO - QCB-ANEXO I-TÉRREO - FABRICAÇÃO, MONTAGEM, FORNECIMENTO E INSTALAÇÃO</t>
  </si>
  <si>
    <t>QUADRO ELÉTRICO - QDFL-ANEXO I-TÉRREO - FABRICAÇÃO, MONTAGEM, FORNECIMENTO E INSTALAÇÃO</t>
  </si>
  <si>
    <t>QUADRO ELÉTRICO - QCB-ANEXO I-1º PAV. - FABRICAÇÃO E FORNECIMENTO</t>
  </si>
  <si>
    <t xml:space="preserve">QUADRO ELÉTRICO - QDFL-ANEXO I-1º PAV.- FABRICAÇÃO E FORNECIMENTO </t>
  </si>
  <si>
    <t>QUADRO ELÉTRICO - QDFL-ANEXO I-1º PAV - FABRICAÇÃO, MONTAGEM, FORNECIMENTO E INSTALAÇÃO</t>
  </si>
  <si>
    <t xml:space="preserve">QUADRO ELÉTRICO - QDFL-ANEXO I-TÉRREO - FABRICAÇÃO E FORNECIMENTO </t>
  </si>
  <si>
    <t xml:space="preserve">MAPEAMENTO/IDENTIFICAÇÃO FÍSICA E EM PROJETO "AS-BUILT" DOS CIRCUITOS ALIMENTADORES ADVINDOS DOS QDG'S 01 E 02 </t>
  </si>
  <si>
    <t>CABO DE COBRE NU 35 MM2 MEIO-DURO</t>
  </si>
  <si>
    <t>CORDOALHA DE COBRE NU 35 MM², ENTERRADA - FORNECIMENTO E INSTALAÇÃO. AF_12/2017</t>
  </si>
  <si>
    <t>RASGO EM LAJE E/OU CONTRAPISO PARA RAMAIS/ DISTRIBUIÇÃO COM DIÂMETROS MENORES OU IGUAIS A 40 MM. AF_05/2015</t>
  </si>
  <si>
    <r>
      <rPr>
        <b/>
        <sz val="12"/>
        <color indexed="8"/>
        <rFont val="Arial"/>
        <family val="2"/>
      </rPr>
      <t>REVISÃO:</t>
    </r>
    <r>
      <rPr>
        <sz val="12"/>
        <color indexed="8"/>
        <rFont val="Arial"/>
        <family val="2"/>
      </rPr>
      <t xml:space="preserve"> 02</t>
    </r>
  </si>
  <si>
    <t>1.11</t>
  </si>
  <si>
    <t>3.3</t>
  </si>
  <si>
    <t>3.4</t>
  </si>
  <si>
    <t>3.5</t>
  </si>
  <si>
    <t>3.6</t>
  </si>
  <si>
    <t>3.7</t>
  </si>
  <si>
    <t>3.8</t>
  </si>
  <si>
    <t>3.9</t>
  </si>
  <si>
    <t>5.8</t>
  </si>
  <si>
    <t>5.9</t>
  </si>
  <si>
    <t>5.10</t>
  </si>
  <si>
    <t>5.11</t>
  </si>
  <si>
    <t>1.12</t>
  </si>
  <si>
    <t>ELETRODUTO FLEXÍVEL CORRUGADO REFORÇADO, PVC, DN 25 MM (3/4"), PARA CIRCUITOS TERMINAIS, INSTALADO EM FORRO - FORNECIMENTO E INSTALAÇÃO. AF_12/2015</t>
  </si>
  <si>
    <t>ELETRODUTO PVC FLEXIVEL CORRUGADO, REFORCADO, COR LARANJA, DE 25 MM, PARA LAJES E PISOS</t>
  </si>
  <si>
    <t>FIXAÇÃO DE TUBOS HORIZONTAIS DE PVC, CPVC OU COBRE DIÂMETROS MENORES OU IGUAIS A 40 MM OU ELETROCALHAS ATÉ 150MM DE LARGURA, COM ABRAÇADEIRA METÁLICA RÍGIDA TIPO D 1/2, FIXADA EM PERFILADO EM LAJE. AF_05/2015</t>
  </si>
  <si>
    <t>ELETRODUTO FLEXÍVEL CORRUGADO REFORÇADO, PVC, DN 32 MM (1"), PARA CIRCUITOS TERMINAIS, INSTALADO EM FORRO - FORNECIMENTO E INSTALAÇÃO. AF_12/2015</t>
  </si>
  <si>
    <t>ELETRODUTO PVC FLEXIVEL CORRUGADO, REFORCADO, COR LARANJA, DE 32 MM, PARA LAJES E PISOS</t>
  </si>
  <si>
    <t>PERFILADO DE SEÇÃO 38X76 MM PARA SUPORTE DE ELETRODUTOS</t>
  </si>
  <si>
    <t>REMOÇÃO DE FORRO DE GESSO, DE FORMA MANUAL, SEM REAPROVEITAMENTO. AF_12/2017</t>
  </si>
  <si>
    <t>GESSEIRO COM ENCARGOS COMPLEMENTARES</t>
  </si>
  <si>
    <t>FORRO EM PLACAS DE GESSO, PARA AMBIENTES COMERCIAIS. AF_05/2017_P</t>
  </si>
  <si>
    <t>ARAME GALVANIZADO 18 BWG, D = 1,24MM (0,009 KG/M)</t>
  </si>
  <si>
    <t>GESSO EM PO PARA REVESTIMENTOS/MOLDURAS/SANCAS</t>
  </si>
  <si>
    <t>PLACA DE GESSO PARA FORRO, DE  *60 X 60* CM E ESPESSURA DE 12 MM (30 MM NAS BORDAS) SEM COLOCACAO</t>
  </si>
  <si>
    <t>SISAL EM FIBRA</t>
  </si>
  <si>
    <t>PARAFUSO ZINCADO, AUTOBROCANTE, FLANGEADO, 4,2 MM X 19 MM</t>
  </si>
  <si>
    <t>CENTO</t>
  </si>
  <si>
    <t>5.12</t>
  </si>
  <si>
    <t>5.13</t>
  </si>
  <si>
    <t>APLICAÇÃO DE FUNDO SELADOR ACRÍLICO EM PAREDES E TETO, UMA DEMÃO. AF_06/2014</t>
  </si>
  <si>
    <t>APLICAÇÃO MANUAL DE PINTURA COM TINTA LÁTEX ACRÍLICA PVA EM PAREDES E TETO , DUAS DEMÃOS. AF_06/2014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</si>
</sst>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  <numFmt numFmtId="166" formatCode="_(* #,##0.00_);_(* \(#,##0.00\);_(* &quot;-&quot;??_);_(@_)"/>
    <numFmt numFmtId="167" formatCode="_(&quot;R$ &quot;* #,##0.00_);_(&quot;R$ &quot;* \(#,##0.00\);_(&quot;R$ 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9" fillId="0" borderId="0"/>
    <xf numFmtId="0" fontId="20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7">
    <xf numFmtId="0" fontId="0" fillId="0" borderId="0" xfId="0"/>
    <xf numFmtId="0" fontId="7" fillId="2" borderId="4" xfId="0" applyFont="1" applyFill="1" applyBorder="1" applyAlignment="1">
      <alignment horizontal="left"/>
    </xf>
    <xf numFmtId="0" fontId="0" fillId="0" borderId="0" xfId="0" applyFont="1"/>
    <xf numFmtId="164" fontId="7" fillId="2" borderId="4" xfId="1" applyFont="1" applyFill="1" applyBorder="1" applyAlignment="1">
      <alignment horizontal="left"/>
    </xf>
    <xf numFmtId="0" fontId="12" fillId="0" borderId="0" xfId="0" applyFont="1" applyBorder="1"/>
    <xf numFmtId="164" fontId="12" fillId="0" borderId="0" xfId="1" applyFont="1" applyBorder="1"/>
    <xf numFmtId="164" fontId="12" fillId="0" borderId="0" xfId="0" applyNumberFormat="1" applyFont="1" applyBorder="1"/>
    <xf numFmtId="165" fontId="12" fillId="0" borderId="0" xfId="0" applyNumberFormat="1" applyFont="1" applyBorder="1"/>
    <xf numFmtId="0" fontId="19" fillId="0" borderId="0" xfId="0" applyFont="1" applyBorder="1"/>
    <xf numFmtId="0" fontId="15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2" borderId="5" xfId="1" applyFont="1" applyFill="1" applyBorder="1" applyAlignment="1">
      <alignment horizontal="left"/>
    </xf>
    <xf numFmtId="0" fontId="24" fillId="0" borderId="0" xfId="0" applyFont="1" applyBorder="1"/>
    <xf numFmtId="0" fontId="15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25" fillId="0" borderId="0" xfId="1" applyFont="1" applyBorder="1"/>
    <xf numFmtId="165" fontId="25" fillId="0" borderId="0" xfId="0" applyNumberFormat="1" applyFont="1" applyBorder="1"/>
    <xf numFmtId="0" fontId="25" fillId="0" borderId="0" xfId="0" applyFont="1" applyBorder="1"/>
    <xf numFmtId="165" fontId="11" fillId="4" borderId="10" xfId="0" applyNumberFormat="1" applyFont="1" applyFill="1" applyBorder="1"/>
    <xf numFmtId="0" fontId="15" fillId="4" borderId="8" xfId="0" applyFont="1" applyFill="1" applyBorder="1"/>
    <xf numFmtId="0" fontId="17" fillId="4" borderId="8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left"/>
    </xf>
    <xf numFmtId="0" fontId="17" fillId="4" borderId="8" xfId="0" applyFont="1" applyFill="1" applyBorder="1" applyAlignment="1">
      <alignment horizontal="right"/>
    </xf>
    <xf numFmtId="2" fontId="17" fillId="4" borderId="8" xfId="0" applyNumberFormat="1" applyFont="1" applyFill="1" applyBorder="1" applyAlignment="1">
      <alignment horizontal="right"/>
    </xf>
    <xf numFmtId="164" fontId="17" fillId="4" borderId="8" xfId="1" applyFont="1" applyFill="1" applyBorder="1" applyAlignment="1">
      <alignment horizontal="right"/>
    </xf>
    <xf numFmtId="0" fontId="15" fillId="4" borderId="8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left" vertical="center" wrapText="1"/>
    </xf>
    <xf numFmtId="165" fontId="15" fillId="4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right" vertical="center" wrapText="1"/>
    </xf>
    <xf numFmtId="165" fontId="15" fillId="2" borderId="8" xfId="0" applyNumberFormat="1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justify" vertical="center" wrapText="1"/>
    </xf>
    <xf numFmtId="0" fontId="17" fillId="2" borderId="8" xfId="0" applyFont="1" applyFill="1" applyBorder="1" applyAlignment="1">
      <alignment horizontal="center"/>
    </xf>
    <xf numFmtId="0" fontId="15" fillId="0" borderId="8" xfId="0" applyFont="1" applyBorder="1" applyAlignment="1">
      <alignment horizontal="right" vertical="center" wrapText="1"/>
    </xf>
    <xf numFmtId="165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 applyAlignment="1">
      <alignment horizontal="justify" vertical="center" wrapText="1"/>
    </xf>
    <xf numFmtId="0" fontId="17" fillId="4" borderId="8" xfId="3" applyFont="1" applyFill="1" applyBorder="1" applyAlignment="1">
      <alignment wrapText="1"/>
    </xf>
    <xf numFmtId="164" fontId="15" fillId="4" borderId="8" xfId="1" applyFont="1" applyFill="1" applyBorder="1" applyAlignment="1">
      <alignment horizontal="right" vertical="center" wrapText="1"/>
    </xf>
    <xf numFmtId="164" fontId="12" fillId="4" borderId="8" xfId="1" applyFont="1" applyFill="1" applyBorder="1" applyAlignment="1">
      <alignment wrapText="1"/>
    </xf>
    <xf numFmtId="165" fontId="15" fillId="2" borderId="8" xfId="0" applyNumberFormat="1" applyFont="1" applyFill="1" applyBorder="1"/>
    <xf numFmtId="0" fontId="15" fillId="2" borderId="8" xfId="0" applyFont="1" applyFill="1" applyBorder="1"/>
    <xf numFmtId="1" fontId="15" fillId="4" borderId="8" xfId="0" applyNumberFormat="1" applyFont="1" applyFill="1" applyBorder="1" applyAlignment="1">
      <alignment horizontal="right" vertical="center" wrapText="1"/>
    </xf>
    <xf numFmtId="2" fontId="15" fillId="2" borderId="8" xfId="0" applyNumberFormat="1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2" borderId="11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13" xfId="0" applyFont="1" applyBorder="1"/>
    <xf numFmtId="0" fontId="15" fillId="0" borderId="13" xfId="0" applyFont="1" applyBorder="1" applyAlignment="1">
      <alignment horizontal="justify" vertical="center" wrapText="1"/>
    </xf>
    <xf numFmtId="0" fontId="15" fillId="2" borderId="13" xfId="0" applyFont="1" applyFill="1" applyBorder="1" applyAlignment="1">
      <alignment horizontal="right" vertical="center" wrapText="1"/>
    </xf>
    <xf numFmtId="165" fontId="15" fillId="2" borderId="14" xfId="0" applyNumberFormat="1" applyFont="1" applyFill="1" applyBorder="1" applyAlignment="1">
      <alignment horizontal="right" vertical="center" wrapText="1"/>
    </xf>
    <xf numFmtId="0" fontId="15" fillId="2" borderId="19" xfId="0" applyFont="1" applyFill="1" applyBorder="1"/>
    <xf numFmtId="165" fontId="15" fillId="4" borderId="16" xfId="0" applyNumberFormat="1" applyFont="1" applyFill="1" applyBorder="1" applyAlignment="1">
      <alignment horizontal="right" vertical="center" wrapText="1"/>
    </xf>
    <xf numFmtId="0" fontId="23" fillId="3" borderId="15" xfId="0" applyFont="1" applyFill="1" applyBorder="1" applyAlignment="1">
      <alignment horizontal="left"/>
    </xf>
    <xf numFmtId="0" fontId="23" fillId="3" borderId="16" xfId="0" applyFont="1" applyFill="1" applyBorder="1"/>
    <xf numFmtId="0" fontId="23" fillId="3" borderId="16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justify" vertical="center" wrapText="1"/>
    </xf>
    <xf numFmtId="0" fontId="15" fillId="0" borderId="12" xfId="0" applyFont="1" applyBorder="1" applyAlignment="1">
      <alignment horizontal="left"/>
    </xf>
    <xf numFmtId="0" fontId="15" fillId="2" borderId="13" xfId="0" applyFont="1" applyFill="1" applyBorder="1" applyAlignment="1">
      <alignment horizontal="left" vertical="center" wrapText="1"/>
    </xf>
    <xf numFmtId="0" fontId="23" fillId="3" borderId="16" xfId="0" applyFont="1" applyFill="1" applyBorder="1" applyAlignment="1">
      <alignment horizontal="left" vertical="center" wrapText="1"/>
    </xf>
    <xf numFmtId="164" fontId="12" fillId="2" borderId="8" xfId="1" applyFont="1" applyFill="1" applyBorder="1" applyAlignment="1">
      <alignment wrapText="1"/>
    </xf>
    <xf numFmtId="164" fontId="15" fillId="2" borderId="8" xfId="1" applyFont="1" applyFill="1" applyBorder="1" applyAlignment="1">
      <alignment horizontal="right" vertical="center" wrapText="1"/>
    </xf>
    <xf numFmtId="164" fontId="15" fillId="2" borderId="10" xfId="1" applyFont="1" applyFill="1" applyBorder="1" applyAlignment="1">
      <alignment horizontal="right" vertical="center" wrapText="1"/>
    </xf>
    <xf numFmtId="0" fontId="17" fillId="2" borderId="8" xfId="3" applyFont="1" applyFill="1" applyBorder="1" applyAlignment="1">
      <alignment wrapText="1"/>
    </xf>
    <xf numFmtId="0" fontId="15" fillId="4" borderId="18" xfId="0" applyFont="1" applyFill="1" applyBorder="1" applyAlignment="1">
      <alignment horizontal="left"/>
    </xf>
    <xf numFmtId="0" fontId="17" fillId="4" borderId="19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left"/>
    </xf>
    <xf numFmtId="0" fontId="17" fillId="4" borderId="19" xfId="0" applyFont="1" applyFill="1" applyBorder="1" applyAlignment="1">
      <alignment horizontal="right"/>
    </xf>
    <xf numFmtId="2" fontId="17" fillId="4" borderId="19" xfId="0" applyNumberFormat="1" applyFont="1" applyFill="1" applyBorder="1" applyAlignment="1">
      <alignment horizontal="right"/>
    </xf>
    <xf numFmtId="164" fontId="17" fillId="4" borderId="19" xfId="1" applyFont="1" applyFill="1" applyBorder="1" applyAlignment="1">
      <alignment horizontal="right"/>
    </xf>
    <xf numFmtId="0" fontId="17" fillId="2" borderId="8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right"/>
    </xf>
    <xf numFmtId="2" fontId="17" fillId="2" borderId="8" xfId="0" applyNumberFormat="1" applyFont="1" applyFill="1" applyBorder="1" applyAlignment="1">
      <alignment horizontal="right"/>
    </xf>
    <xf numFmtId="164" fontId="17" fillId="2" borderId="8" xfId="1" applyFont="1" applyFill="1" applyBorder="1" applyAlignment="1">
      <alignment horizontal="right"/>
    </xf>
    <xf numFmtId="0" fontId="15" fillId="2" borderId="18" xfId="0" applyFont="1" applyFill="1" applyBorder="1" applyAlignment="1">
      <alignment horizontal="left"/>
    </xf>
    <xf numFmtId="0" fontId="17" fillId="2" borderId="19" xfId="0" applyFont="1" applyFill="1" applyBorder="1" applyAlignment="1">
      <alignment horizontal="left"/>
    </xf>
    <xf numFmtId="0" fontId="17" fillId="2" borderId="19" xfId="0" applyFont="1" applyFill="1" applyBorder="1" applyAlignment="1">
      <alignment horizontal="right"/>
    </xf>
    <xf numFmtId="164" fontId="17" fillId="2" borderId="20" xfId="1" applyFont="1" applyFill="1" applyBorder="1" applyAlignment="1">
      <alignment horizontal="right"/>
    </xf>
    <xf numFmtId="164" fontId="17" fillId="2" borderId="10" xfId="1" applyFont="1" applyFill="1" applyBorder="1" applyAlignment="1">
      <alignment horizontal="right"/>
    </xf>
    <xf numFmtId="0" fontId="15" fillId="2" borderId="8" xfId="0" applyNumberFormat="1" applyFont="1" applyFill="1" applyBorder="1" applyAlignment="1">
      <alignment horizontal="center"/>
    </xf>
    <xf numFmtId="0" fontId="15" fillId="2" borderId="8" xfId="0" applyNumberFormat="1" applyFont="1" applyFill="1" applyBorder="1" applyAlignment="1">
      <alignment horizontal="right" vertical="center" wrapText="1"/>
    </xf>
    <xf numFmtId="0" fontId="15" fillId="4" borderId="8" xfId="0" applyNumberFormat="1" applyFont="1" applyFill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23" fillId="5" borderId="4" xfId="0" applyFont="1" applyFill="1" applyBorder="1"/>
    <xf numFmtId="0" fontId="23" fillId="5" borderId="4" xfId="0" applyFont="1" applyFill="1" applyBorder="1" applyAlignment="1">
      <alignment horizontal="center"/>
    </xf>
    <xf numFmtId="0" fontId="23" fillId="5" borderId="3" xfId="0" applyFont="1" applyFill="1" applyBorder="1"/>
    <xf numFmtId="0" fontId="15" fillId="2" borderId="16" xfId="0" applyFont="1" applyFill="1" applyBorder="1" applyAlignment="1">
      <alignment horizontal="right" vertical="center" wrapText="1"/>
    </xf>
    <xf numFmtId="0" fontId="17" fillId="2" borderId="8" xfId="0" applyNumberFormat="1" applyFont="1" applyFill="1" applyBorder="1" applyAlignment="1">
      <alignment horizontal="center"/>
    </xf>
    <xf numFmtId="0" fontId="17" fillId="2" borderId="8" xfId="0" applyNumberFormat="1" applyFont="1" applyFill="1" applyBorder="1" applyAlignment="1">
      <alignment horizontal="right"/>
    </xf>
    <xf numFmtId="0" fontId="17" fillId="2" borderId="19" xfId="0" applyNumberFormat="1" applyFont="1" applyFill="1" applyBorder="1" applyAlignment="1">
      <alignment horizontal="center"/>
    </xf>
    <xf numFmtId="0" fontId="17" fillId="2" borderId="19" xfId="0" applyNumberFormat="1" applyFont="1" applyFill="1" applyBorder="1" applyAlignment="1">
      <alignment horizontal="right"/>
    </xf>
    <xf numFmtId="0" fontId="15" fillId="2" borderId="8" xfId="0" applyFont="1" applyFill="1" applyBorder="1" applyAlignment="1">
      <alignment horizontal="justify" vertical="center" wrapText="1"/>
    </xf>
    <xf numFmtId="0" fontId="15" fillId="0" borderId="8" xfId="0" applyNumberFormat="1" applyFont="1" applyBorder="1" applyAlignment="1">
      <alignment horizontal="right" vertical="center" wrapText="1"/>
    </xf>
    <xf numFmtId="0" fontId="15" fillId="0" borderId="13" xfId="0" applyNumberFormat="1" applyFont="1" applyBorder="1" applyAlignment="1">
      <alignment horizontal="center"/>
    </xf>
    <xf numFmtId="0" fontId="15" fillId="2" borderId="13" xfId="0" applyNumberFormat="1" applyFont="1" applyFill="1" applyBorder="1" applyAlignment="1">
      <alignment horizontal="right" vertical="center" wrapText="1"/>
    </xf>
    <xf numFmtId="0" fontId="15" fillId="2" borderId="16" xfId="0" applyNumberFormat="1" applyFont="1" applyFill="1" applyBorder="1" applyAlignment="1">
      <alignment horizontal="center"/>
    </xf>
    <xf numFmtId="0" fontId="15" fillId="2" borderId="16" xfId="0" applyFont="1" applyFill="1" applyBorder="1" applyAlignment="1">
      <alignment horizontal="justify" vertical="center" wrapText="1"/>
    </xf>
    <xf numFmtId="0" fontId="15" fillId="2" borderId="16" xfId="0" applyNumberFormat="1" applyFont="1" applyFill="1" applyBorder="1" applyAlignment="1">
      <alignment horizontal="right" vertical="center" wrapText="1"/>
    </xf>
    <xf numFmtId="164" fontId="15" fillId="0" borderId="8" xfId="1" applyFont="1" applyBorder="1" applyAlignment="1">
      <alignment horizontal="right" vertical="center" wrapText="1"/>
    </xf>
    <xf numFmtId="164" fontId="15" fillId="2" borderId="16" xfId="1" applyFont="1" applyFill="1" applyBorder="1" applyAlignment="1">
      <alignment horizontal="right" vertical="center" wrapText="1"/>
    </xf>
    <xf numFmtId="164" fontId="15" fillId="2" borderId="13" xfId="1" applyFont="1" applyFill="1" applyBorder="1" applyAlignment="1">
      <alignment horizontal="right" vertical="center" wrapText="1"/>
    </xf>
    <xf numFmtId="0" fontId="15" fillId="2" borderId="15" xfId="0" applyFont="1" applyFill="1" applyBorder="1" applyAlignment="1">
      <alignment horizontal="left"/>
    </xf>
    <xf numFmtId="0" fontId="15" fillId="2" borderId="16" xfId="0" applyFont="1" applyFill="1" applyBorder="1"/>
    <xf numFmtId="164" fontId="15" fillId="2" borderId="14" xfId="1" applyFont="1" applyFill="1" applyBorder="1" applyAlignment="1">
      <alignment horizontal="right" vertical="center" wrapText="1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6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6" fillId="5" borderId="3" xfId="0" applyFont="1" applyFill="1" applyBorder="1"/>
    <xf numFmtId="0" fontId="6" fillId="3" borderId="4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left"/>
    </xf>
    <xf numFmtId="0" fontId="9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right" vertical="center" wrapText="1"/>
    </xf>
    <xf numFmtId="0" fontId="10" fillId="3" borderId="4" xfId="0" applyFont="1" applyFill="1" applyBorder="1"/>
    <xf numFmtId="2" fontId="10" fillId="3" borderId="5" xfId="0" applyNumberFormat="1" applyFont="1" applyFill="1" applyBorder="1" applyAlignment="1">
      <alignment horizontal="right" vertical="center" wrapText="1"/>
    </xf>
    <xf numFmtId="164" fontId="10" fillId="3" borderId="5" xfId="1" applyFont="1" applyFill="1" applyBorder="1" applyAlignment="1">
      <alignment horizontal="right" vertical="center" wrapText="1"/>
    </xf>
    <xf numFmtId="2" fontId="6" fillId="3" borderId="5" xfId="0" applyNumberFormat="1" applyFont="1" applyFill="1" applyBorder="1" applyAlignment="1">
      <alignment horizontal="right" vertical="center" wrapText="1"/>
    </xf>
    <xf numFmtId="164" fontId="6" fillId="3" borderId="5" xfId="1" applyFont="1" applyFill="1" applyBorder="1" applyAlignment="1">
      <alignment horizontal="right" vertical="center" wrapText="1"/>
    </xf>
    <xf numFmtId="0" fontId="12" fillId="2" borderId="0" xfId="0" applyFont="1" applyFill="1" applyBorder="1"/>
    <xf numFmtId="164" fontId="17" fillId="2" borderId="9" xfId="1" applyFont="1" applyFill="1" applyBorder="1" applyAlignment="1">
      <alignment horizontal="right"/>
    </xf>
    <xf numFmtId="0" fontId="17" fillId="2" borderId="9" xfId="1" applyNumberFormat="1" applyFont="1" applyFill="1" applyBorder="1" applyAlignment="1">
      <alignment horizontal="right"/>
    </xf>
    <xf numFmtId="0" fontId="17" fillId="2" borderId="22" xfId="1" applyNumberFormat="1" applyFont="1" applyFill="1" applyBorder="1" applyAlignment="1">
      <alignment horizontal="right"/>
    </xf>
    <xf numFmtId="165" fontId="15" fillId="2" borderId="9" xfId="0" applyNumberFormat="1" applyFont="1" applyFill="1" applyBorder="1" applyAlignment="1">
      <alignment horizontal="right" vertical="center" wrapText="1"/>
    </xf>
    <xf numFmtId="165" fontId="15" fillId="2" borderId="23" xfId="0" applyNumberFormat="1" applyFont="1" applyFill="1" applyBorder="1" applyAlignment="1">
      <alignment horizontal="right" vertical="center" wrapText="1"/>
    </xf>
    <xf numFmtId="164" fontId="15" fillId="2" borderId="9" xfId="1" applyFont="1" applyFill="1" applyBorder="1" applyAlignment="1">
      <alignment horizontal="right" vertical="center" wrapText="1"/>
    </xf>
    <xf numFmtId="0" fontId="11" fillId="4" borderId="9" xfId="0" applyFont="1" applyFill="1" applyBorder="1" applyAlignment="1">
      <alignment horizontal="left"/>
    </xf>
    <xf numFmtId="165" fontId="23" fillId="3" borderId="21" xfId="0" applyNumberFormat="1" applyFont="1" applyFill="1" applyBorder="1" applyAlignment="1">
      <alignment horizontal="justify" vertical="center" wrapText="1"/>
    </xf>
    <xf numFmtId="165" fontId="11" fillId="4" borderId="9" xfId="0" applyNumberFormat="1" applyFont="1" applyFill="1" applyBorder="1" applyAlignment="1">
      <alignment horizontal="left"/>
    </xf>
    <xf numFmtId="165" fontId="11" fillId="3" borderId="23" xfId="0" applyNumberFormat="1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/>
    </xf>
    <xf numFmtId="165" fontId="6" fillId="5" borderId="10" xfId="0" applyNumberFormat="1" applyFont="1" applyFill="1" applyBorder="1"/>
    <xf numFmtId="165" fontId="6" fillId="5" borderId="9" xfId="0" applyNumberFormat="1" applyFont="1" applyFill="1" applyBorder="1" applyAlignment="1">
      <alignment horizontal="left"/>
    </xf>
    <xf numFmtId="165" fontId="6" fillId="5" borderId="23" xfId="0" applyNumberFormat="1" applyFont="1" applyFill="1" applyBorder="1" applyAlignment="1">
      <alignment horizontal="left" vertical="center"/>
    </xf>
    <xf numFmtId="165" fontId="6" fillId="5" borderId="14" xfId="0" applyNumberFormat="1" applyFont="1" applyFill="1" applyBorder="1" applyAlignment="1">
      <alignment vertical="center"/>
    </xf>
    <xf numFmtId="164" fontId="6" fillId="3" borderId="3" xfId="1" applyFont="1" applyFill="1" applyBorder="1" applyAlignment="1">
      <alignment horizontal="justify" vertical="center" wrapText="1"/>
    </xf>
    <xf numFmtId="164" fontId="6" fillId="3" borderId="4" xfId="1" applyFont="1" applyFill="1" applyBorder="1" applyAlignment="1">
      <alignment horizontal="left"/>
    </xf>
    <xf numFmtId="164" fontId="10" fillId="3" borderId="4" xfId="1" applyFont="1" applyFill="1" applyBorder="1" applyAlignment="1">
      <alignment horizontal="left"/>
    </xf>
    <xf numFmtId="2" fontId="6" fillId="3" borderId="3" xfId="0" applyNumberFormat="1" applyFont="1" applyFill="1" applyBorder="1" applyAlignment="1">
      <alignment horizontal="justify" vertical="center" wrapText="1"/>
    </xf>
    <xf numFmtId="2" fontId="7" fillId="2" borderId="4" xfId="0" applyNumberFormat="1" applyFont="1" applyFill="1" applyBorder="1" applyAlignment="1">
      <alignment horizontal="left"/>
    </xf>
    <xf numFmtId="2" fontId="15" fillId="4" borderId="8" xfId="0" applyNumberFormat="1" applyFont="1" applyFill="1" applyBorder="1" applyAlignment="1">
      <alignment horizontal="right" vertical="center" wrapText="1"/>
    </xf>
    <xf numFmtId="0" fontId="15" fillId="4" borderId="15" xfId="0" applyFont="1" applyFill="1" applyBorder="1" applyAlignment="1">
      <alignment horizontal="left"/>
    </xf>
    <xf numFmtId="0" fontId="15" fillId="4" borderId="16" xfId="0" applyFont="1" applyFill="1" applyBorder="1" applyAlignment="1">
      <alignment horizontal="right" vertical="center" wrapText="1"/>
    </xf>
    <xf numFmtId="165" fontId="23" fillId="3" borderId="17" xfId="0" applyNumberFormat="1" applyFont="1" applyFill="1" applyBorder="1" applyAlignment="1">
      <alignment horizontal="justify" vertical="center" wrapText="1"/>
    </xf>
    <xf numFmtId="164" fontId="17" fillId="2" borderId="19" xfId="1" applyFont="1" applyFill="1" applyBorder="1" applyAlignment="1">
      <alignment horizontal="right"/>
    </xf>
    <xf numFmtId="0" fontId="7" fillId="2" borderId="24" xfId="0" applyFont="1" applyFill="1" applyBorder="1" applyAlignment="1">
      <alignment horizontal="left"/>
    </xf>
    <xf numFmtId="165" fontId="11" fillId="4" borderId="27" xfId="0" applyNumberFormat="1" applyFont="1" applyFill="1" applyBorder="1" applyAlignment="1">
      <alignment horizontal="left"/>
    </xf>
    <xf numFmtId="165" fontId="11" fillId="4" borderId="28" xfId="0" applyNumberFormat="1" applyFont="1" applyFill="1" applyBorder="1"/>
    <xf numFmtId="165" fontId="11" fillId="3" borderId="14" xfId="0" applyNumberFormat="1" applyFont="1" applyFill="1" applyBorder="1" applyAlignment="1">
      <alignment vertical="center"/>
    </xf>
    <xf numFmtId="0" fontId="17" fillId="4" borderId="8" xfId="0" applyNumberFormat="1" applyFont="1" applyFill="1" applyBorder="1" applyAlignment="1">
      <alignment horizontal="center"/>
    </xf>
    <xf numFmtId="10" fontId="6" fillId="3" borderId="4" xfId="8" applyNumberFormat="1" applyFont="1" applyFill="1" applyBorder="1" applyAlignment="1">
      <alignment horizontal="left"/>
    </xf>
    <xf numFmtId="10" fontId="7" fillId="2" borderId="4" xfId="8" applyNumberFormat="1" applyFont="1" applyFill="1" applyBorder="1" applyAlignment="1">
      <alignment horizontal="left"/>
    </xf>
    <xf numFmtId="10" fontId="6" fillId="5" borderId="9" xfId="8" applyNumberFormat="1" applyFont="1" applyFill="1" applyBorder="1" applyAlignment="1">
      <alignment horizontal="left"/>
    </xf>
    <xf numFmtId="10" fontId="6" fillId="5" borderId="23" xfId="8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65" fontId="6" fillId="5" borderId="27" xfId="0" applyNumberFormat="1" applyFont="1" applyFill="1" applyBorder="1" applyAlignment="1">
      <alignment horizontal="left"/>
    </xf>
    <xf numFmtId="10" fontId="6" fillId="5" borderId="27" xfId="8" applyNumberFormat="1" applyFont="1" applyFill="1" applyBorder="1" applyAlignment="1">
      <alignment horizontal="left"/>
    </xf>
    <xf numFmtId="165" fontId="6" fillId="5" borderId="28" xfId="0" applyNumberFormat="1" applyFont="1" applyFill="1" applyBorder="1"/>
    <xf numFmtId="164" fontId="15" fillId="4" borderId="16" xfId="1" applyFont="1" applyFill="1" applyBorder="1" applyAlignment="1">
      <alignment horizontal="right" vertical="center" wrapText="1"/>
    </xf>
    <xf numFmtId="0" fontId="23" fillId="3" borderId="25" xfId="0" applyFont="1" applyFill="1" applyBorder="1" applyAlignment="1">
      <alignment horizontal="left"/>
    </xf>
    <xf numFmtId="0" fontId="23" fillId="3" borderId="26" xfId="0" applyFont="1" applyFill="1" applyBorder="1"/>
    <xf numFmtId="0" fontId="23" fillId="3" borderId="26" xfId="0" applyFont="1" applyFill="1" applyBorder="1" applyAlignment="1">
      <alignment horizontal="center"/>
    </xf>
    <xf numFmtId="0" fontId="23" fillId="3" borderId="26" xfId="0" applyFont="1" applyFill="1" applyBorder="1" applyAlignment="1">
      <alignment horizontal="left" vertical="center" wrapText="1"/>
    </xf>
    <xf numFmtId="0" fontId="23" fillId="3" borderId="26" xfId="0" applyFont="1" applyFill="1" applyBorder="1" applyAlignment="1">
      <alignment horizontal="justify" vertical="center" wrapText="1"/>
    </xf>
    <xf numFmtId="164" fontId="23" fillId="3" borderId="26" xfId="1" applyFont="1" applyFill="1" applyBorder="1" applyAlignment="1">
      <alignment horizontal="justify" vertical="center" wrapText="1"/>
    </xf>
    <xf numFmtId="165" fontId="23" fillId="3" borderId="27" xfId="0" applyNumberFormat="1" applyFont="1" applyFill="1" applyBorder="1" applyAlignment="1">
      <alignment horizontal="justify" vertical="center" wrapText="1"/>
    </xf>
    <xf numFmtId="165" fontId="23" fillId="3" borderId="28" xfId="0" applyNumberFormat="1" applyFont="1" applyFill="1" applyBorder="1" applyAlignment="1">
      <alignment horizontal="justify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0" fontId="14" fillId="0" borderId="7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5" fillId="2" borderId="8" xfId="1" applyNumberFormat="1" applyFont="1" applyFill="1" applyBorder="1" applyAlignment="1">
      <alignment horizontal="right" vertical="center" wrapText="1"/>
    </xf>
    <xf numFmtId="0" fontId="15" fillId="0" borderId="12" xfId="0" applyFont="1" applyFill="1" applyBorder="1" applyAlignment="1">
      <alignment horizontal="left"/>
    </xf>
    <xf numFmtId="165" fontId="15" fillId="2" borderId="23" xfId="0" applyNumberFormat="1" applyFont="1" applyFill="1" applyBorder="1"/>
    <xf numFmtId="165" fontId="15" fillId="4" borderId="29" xfId="0" applyNumberFormat="1" applyFont="1" applyFill="1" applyBorder="1" applyAlignment="1">
      <alignment horizontal="right" vertical="center" wrapText="1"/>
    </xf>
    <xf numFmtId="0" fontId="15" fillId="4" borderId="16" xfId="0" applyFont="1" applyFill="1" applyBorder="1"/>
    <xf numFmtId="0" fontId="15" fillId="4" borderId="16" xfId="0" applyFont="1" applyFill="1" applyBorder="1" applyAlignment="1">
      <alignment horizontal="left" vertical="center" wrapText="1"/>
    </xf>
    <xf numFmtId="0" fontId="15" fillId="4" borderId="16" xfId="0" applyNumberFormat="1" applyFont="1" applyFill="1" applyBorder="1" applyAlignment="1">
      <alignment horizontal="center"/>
    </xf>
    <xf numFmtId="164" fontId="12" fillId="4" borderId="16" xfId="1" applyFont="1" applyFill="1" applyBorder="1" applyAlignment="1">
      <alignment wrapText="1"/>
    </xf>
    <xf numFmtId="0" fontId="17" fillId="2" borderId="8" xfId="1" applyNumberFormat="1" applyFont="1" applyFill="1" applyBorder="1" applyAlignment="1">
      <alignment horizontal="right"/>
    </xf>
    <xf numFmtId="0" fontId="17" fillId="2" borderId="19" xfId="1" applyNumberFormat="1" applyFont="1" applyFill="1" applyBorder="1" applyAlignment="1">
      <alignment horizontal="right"/>
    </xf>
    <xf numFmtId="164" fontId="7" fillId="2" borderId="3" xfId="1" applyFont="1" applyFill="1" applyBorder="1" applyAlignment="1">
      <alignment horizontal="left"/>
    </xf>
    <xf numFmtId="2" fontId="7" fillId="2" borderId="24" xfId="0" applyNumberFormat="1" applyFont="1" applyFill="1" applyBorder="1" applyAlignment="1">
      <alignment horizontal="left"/>
    </xf>
    <xf numFmtId="165" fontId="15" fillId="2" borderId="29" xfId="0" applyNumberFormat="1" applyFont="1" applyFill="1" applyBorder="1" applyAlignment="1">
      <alignment horizontal="right" vertical="center" wrapText="1"/>
    </xf>
    <xf numFmtId="164" fontId="15" fillId="2" borderId="29" xfId="1" applyFont="1" applyFill="1" applyBorder="1" applyAlignment="1">
      <alignment horizontal="right" vertical="center" wrapText="1"/>
    </xf>
    <xf numFmtId="165" fontId="15" fillId="2" borderId="30" xfId="0" applyNumberFormat="1" applyFont="1" applyFill="1" applyBorder="1" applyAlignment="1">
      <alignment horizontal="right" vertical="center" wrapText="1"/>
    </xf>
    <xf numFmtId="165" fontId="11" fillId="2" borderId="30" xfId="0" applyNumberFormat="1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5" fillId="0" borderId="8" xfId="0" applyNumberFormat="1" applyFont="1" applyBorder="1" applyAlignment="1">
      <alignment horizontal="center" vertical="center"/>
    </xf>
    <xf numFmtId="164" fontId="7" fillId="2" borderId="3" xfId="1" applyFont="1" applyFill="1" applyBorder="1" applyAlignment="1">
      <alignment horizontal="justify" vertical="center" wrapText="1"/>
    </xf>
    <xf numFmtId="0" fontId="11" fillId="4" borderId="11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1" fillId="3" borderId="12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/>
    </xf>
    <xf numFmtId="0" fontId="11" fillId="4" borderId="26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0" fontId="14" fillId="0" borderId="6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 wrapText="1"/>
    </xf>
    <xf numFmtId="0" fontId="16" fillId="0" borderId="7" xfId="2" applyFont="1" applyBorder="1" applyAlignment="1">
      <alignment horizontal="left" vertical="center" wrapText="1"/>
    </xf>
    <xf numFmtId="0" fontId="16" fillId="0" borderId="5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6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5" xfId="2" applyFont="1" applyBorder="1" applyAlignment="1">
      <alignment horizontal="left" vertical="center"/>
    </xf>
    <xf numFmtId="0" fontId="6" fillId="5" borderId="11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6" fillId="5" borderId="25" xfId="0" applyFont="1" applyFill="1" applyBorder="1" applyAlignment="1">
      <alignment horizontal="left"/>
    </xf>
    <xf numFmtId="0" fontId="6" fillId="5" borderId="26" xfId="0" applyFont="1" applyFill="1" applyBorder="1" applyAlignment="1">
      <alignment horizontal="left"/>
    </xf>
    <xf numFmtId="0" fontId="5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9" xfId="0" applyFont="1" applyBorder="1"/>
    <xf numFmtId="0" fontId="15" fillId="0" borderId="19" xfId="0" applyNumberFormat="1" applyFont="1" applyBorder="1" applyAlignment="1">
      <alignment horizontal="center"/>
    </xf>
    <xf numFmtId="0" fontId="15" fillId="2" borderId="19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right" vertical="center" wrapText="1"/>
    </xf>
    <xf numFmtId="0" fontId="15" fillId="2" borderId="19" xfId="0" applyNumberFormat="1" applyFont="1" applyFill="1" applyBorder="1" applyAlignment="1">
      <alignment horizontal="right" vertical="center" wrapText="1"/>
    </xf>
    <xf numFmtId="164" fontId="15" fillId="2" borderId="19" xfId="1" applyFont="1" applyFill="1" applyBorder="1" applyAlignment="1">
      <alignment horizontal="right" vertical="center" wrapText="1"/>
    </xf>
    <xf numFmtId="165" fontId="15" fillId="2" borderId="19" xfId="0" applyNumberFormat="1" applyFont="1" applyFill="1" applyBorder="1" applyAlignment="1">
      <alignment horizontal="right" vertical="center" wrapText="1"/>
    </xf>
    <xf numFmtId="165" fontId="15" fillId="2" borderId="22" xfId="0" applyNumberFormat="1" applyFont="1" applyFill="1" applyBorder="1" applyAlignment="1">
      <alignment horizontal="right" vertical="center" wrapText="1"/>
    </xf>
    <xf numFmtId="164" fontId="15" fillId="2" borderId="20" xfId="1" applyFont="1" applyFill="1" applyBorder="1" applyAlignment="1">
      <alignment horizontal="right" vertical="center" wrapText="1"/>
    </xf>
    <xf numFmtId="0" fontId="22" fillId="3" borderId="26" xfId="0" applyFont="1" applyFill="1" applyBorder="1"/>
    <xf numFmtId="0" fontId="22" fillId="3" borderId="26" xfId="0" applyFont="1" applyFill="1" applyBorder="1" applyAlignment="1">
      <alignment horizontal="center"/>
    </xf>
    <xf numFmtId="0" fontId="21" fillId="3" borderId="26" xfId="3" applyFont="1" applyFill="1" applyBorder="1" applyAlignment="1">
      <alignment wrapText="1"/>
    </xf>
    <xf numFmtId="0" fontId="22" fillId="3" borderId="26" xfId="0" applyFont="1" applyFill="1" applyBorder="1" applyAlignment="1">
      <alignment horizontal="right" vertical="center" wrapText="1"/>
    </xf>
    <xf numFmtId="1" fontId="22" fillId="3" borderId="26" xfId="0" applyNumberFormat="1" applyFont="1" applyFill="1" applyBorder="1" applyAlignment="1">
      <alignment horizontal="right" vertical="center" wrapText="1"/>
    </xf>
    <xf numFmtId="164" fontId="22" fillId="3" borderId="26" xfId="1" applyFont="1" applyFill="1" applyBorder="1" applyAlignment="1">
      <alignment horizontal="right" vertical="center" wrapText="1"/>
    </xf>
    <xf numFmtId="165" fontId="23" fillId="3" borderId="27" xfId="0" applyNumberFormat="1" applyFont="1" applyFill="1" applyBorder="1" applyAlignment="1">
      <alignment horizontal="right" vertical="center" wrapText="1"/>
    </xf>
    <xf numFmtId="165" fontId="23" fillId="3" borderId="28" xfId="0" applyNumberFormat="1" applyFont="1" applyFill="1" applyBorder="1" applyAlignment="1">
      <alignment horizontal="right" vertical="center" wrapText="1"/>
    </xf>
    <xf numFmtId="165" fontId="22" fillId="3" borderId="26" xfId="0" applyNumberFormat="1" applyFont="1" applyFill="1" applyBorder="1" applyAlignment="1">
      <alignment horizontal="right" vertical="center" wrapText="1"/>
    </xf>
    <xf numFmtId="0" fontId="23" fillId="3" borderId="26" xfId="0" applyFont="1" applyFill="1" applyBorder="1" applyAlignment="1">
      <alignment horizontal="right" vertical="center" wrapText="1"/>
    </xf>
    <xf numFmtId="164" fontId="23" fillId="3" borderId="26" xfId="1" applyFont="1" applyFill="1" applyBorder="1" applyAlignment="1">
      <alignment horizontal="right" vertical="center" wrapText="1"/>
    </xf>
  </cellXfs>
  <cellStyles count="9">
    <cellStyle name="Moeda" xfId="1" builtinId="4"/>
    <cellStyle name="Moeda 2" xfId="6"/>
    <cellStyle name="Normal" xfId="0" builtinId="0"/>
    <cellStyle name="Normal 11" xfId="2"/>
    <cellStyle name="Normal 2" xfId="3"/>
    <cellStyle name="Normal 3" xfId="4"/>
    <cellStyle name="Porcentagem" xfId="8" builtinId="5"/>
    <cellStyle name="Separador de milhares 4" xfId="7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3"/>
  <sheetViews>
    <sheetView showGridLines="0" tabSelected="1" zoomScale="60" zoomScaleNormal="60" workbookViewId="0">
      <selection sqref="A1:J1"/>
    </sheetView>
  </sheetViews>
  <sheetFormatPr defaultRowHeight="15.75" x14ac:dyDescent="0.25"/>
  <cols>
    <col min="1" max="1" width="9.85546875" style="4" customWidth="1"/>
    <col min="2" max="2" width="10.7109375" style="4" customWidth="1"/>
    <col min="3" max="3" width="17" style="15" customWidth="1"/>
    <col min="4" max="4" width="207.7109375" style="4" customWidth="1"/>
    <col min="5" max="5" width="18" style="4" customWidth="1"/>
    <col min="6" max="6" width="18.140625" style="4" customWidth="1"/>
    <col min="7" max="7" width="27.85546875" style="4" customWidth="1"/>
    <col min="8" max="8" width="28" style="4" customWidth="1"/>
    <col min="9" max="9" width="34" style="4" customWidth="1"/>
    <col min="10" max="10" width="38.5703125" style="4" customWidth="1"/>
    <col min="11" max="11" width="31.28515625" style="4" customWidth="1"/>
    <col min="12" max="12" width="69.85546875" style="4" customWidth="1"/>
    <col min="13" max="16384" width="9.140625" style="4"/>
  </cols>
  <sheetData>
    <row r="1" spans="1:10" ht="76.5" customHeight="1" thickBot="1" x14ac:dyDescent="0.3">
      <c r="A1" s="205" t="s">
        <v>126</v>
      </c>
      <c r="B1" s="206"/>
      <c r="C1" s="206"/>
      <c r="D1" s="206"/>
      <c r="E1" s="206"/>
      <c r="F1" s="206"/>
      <c r="G1" s="206"/>
      <c r="H1" s="206"/>
      <c r="I1" s="206"/>
      <c r="J1" s="207"/>
    </row>
    <row r="2" spans="1:10" ht="20.25" customHeight="1" thickBot="1" x14ac:dyDescent="0.3">
      <c r="A2" s="222" t="s">
        <v>122</v>
      </c>
      <c r="B2" s="223"/>
      <c r="C2" s="223"/>
      <c r="D2" s="224"/>
      <c r="E2" s="198" t="s">
        <v>128</v>
      </c>
      <c r="F2" s="199"/>
      <c r="G2" s="200"/>
      <c r="H2" s="175" t="s">
        <v>112</v>
      </c>
      <c r="I2" s="198" t="s">
        <v>113</v>
      </c>
      <c r="J2" s="200"/>
    </row>
    <row r="3" spans="1:10" ht="20.25" customHeight="1" thickBot="1" x14ac:dyDescent="0.3">
      <c r="A3" s="208" t="s">
        <v>123</v>
      </c>
      <c r="B3" s="209"/>
      <c r="C3" s="209"/>
      <c r="D3" s="210"/>
      <c r="E3" s="216" t="s">
        <v>127</v>
      </c>
      <c r="F3" s="217" t="s">
        <v>0</v>
      </c>
      <c r="G3" s="217"/>
      <c r="H3" s="217" t="s">
        <v>0</v>
      </c>
      <c r="I3" s="217"/>
      <c r="J3" s="218" t="s">
        <v>0</v>
      </c>
    </row>
    <row r="4" spans="1:10" ht="20.25" customHeight="1" thickBot="1" x14ac:dyDescent="0.3">
      <c r="A4" s="208" t="s">
        <v>44</v>
      </c>
      <c r="B4" s="209"/>
      <c r="C4" s="209"/>
      <c r="D4" s="210"/>
      <c r="E4" s="219" t="s">
        <v>125</v>
      </c>
      <c r="F4" s="220" t="s">
        <v>1</v>
      </c>
      <c r="G4" s="220"/>
      <c r="H4" s="220" t="s">
        <v>1</v>
      </c>
      <c r="I4" s="220"/>
      <c r="J4" s="221" t="s">
        <v>1</v>
      </c>
    </row>
    <row r="5" spans="1:10" ht="20.25" customHeight="1" thickBot="1" x14ac:dyDescent="0.3">
      <c r="A5" s="208" t="s">
        <v>124</v>
      </c>
      <c r="B5" s="209"/>
      <c r="C5" s="209"/>
      <c r="D5" s="210"/>
      <c r="E5" s="211" t="s">
        <v>217</v>
      </c>
      <c r="F5" s="212"/>
      <c r="G5" s="174"/>
      <c r="H5" s="213" t="s">
        <v>80</v>
      </c>
      <c r="I5" s="214"/>
      <c r="J5" s="215"/>
    </row>
    <row r="6" spans="1:10" ht="24" customHeight="1" thickBot="1" x14ac:dyDescent="0.35">
      <c r="A6" s="87" t="s">
        <v>8</v>
      </c>
      <c r="B6" s="87" t="s">
        <v>9</v>
      </c>
      <c r="C6" s="88" t="s">
        <v>10</v>
      </c>
      <c r="D6" s="89" t="s">
        <v>2</v>
      </c>
      <c r="E6" s="87" t="s">
        <v>3</v>
      </c>
      <c r="F6" s="87" t="s">
        <v>24</v>
      </c>
      <c r="G6" s="87" t="s">
        <v>114</v>
      </c>
      <c r="H6" s="87" t="s">
        <v>115</v>
      </c>
      <c r="I6" s="87" t="s">
        <v>26</v>
      </c>
      <c r="J6" s="87" t="s">
        <v>26</v>
      </c>
    </row>
    <row r="7" spans="1:10" s="13" customFormat="1" ht="21.95" customHeight="1" x14ac:dyDescent="0.35">
      <c r="A7" s="57">
        <v>1</v>
      </c>
      <c r="B7" s="58"/>
      <c r="C7" s="59"/>
      <c r="D7" s="63" t="s">
        <v>131</v>
      </c>
      <c r="E7" s="60"/>
      <c r="F7" s="60"/>
      <c r="G7" s="60"/>
      <c r="H7" s="60"/>
      <c r="I7" s="132">
        <f>SUM(I8:I60)</f>
        <v>0</v>
      </c>
      <c r="J7" s="148">
        <f>SUM(J8:J60)</f>
        <v>0</v>
      </c>
    </row>
    <row r="8" spans="1:10" s="13" customFormat="1" ht="18" customHeight="1" x14ac:dyDescent="0.35">
      <c r="A8" s="47" t="s">
        <v>11</v>
      </c>
      <c r="B8" s="20" t="s">
        <v>120</v>
      </c>
      <c r="C8" s="26"/>
      <c r="D8" s="35" t="s">
        <v>193</v>
      </c>
      <c r="E8" s="34" t="str">
        <f>E9</f>
        <v>Metro</v>
      </c>
      <c r="F8" s="34">
        <v>25</v>
      </c>
      <c r="G8" s="41"/>
      <c r="H8" s="28">
        <f>SUM(H9:H11)</f>
        <v>0</v>
      </c>
      <c r="I8" s="28">
        <f>H8*F8</f>
        <v>0</v>
      </c>
      <c r="J8" s="179">
        <f>I8*1.3251</f>
        <v>0</v>
      </c>
    </row>
    <row r="9" spans="1:10" s="13" customFormat="1" ht="18" customHeight="1" x14ac:dyDescent="0.35">
      <c r="A9" s="48" t="s">
        <v>82</v>
      </c>
      <c r="B9" s="44" t="s">
        <v>29</v>
      </c>
      <c r="C9" s="86"/>
      <c r="D9" s="39" t="s">
        <v>194</v>
      </c>
      <c r="E9" s="37" t="s">
        <v>4</v>
      </c>
      <c r="F9" s="32">
        <v>1.05</v>
      </c>
      <c r="G9" s="65"/>
      <c r="H9" s="33">
        <f>G9*F9</f>
        <v>0</v>
      </c>
      <c r="I9" s="33"/>
      <c r="J9" s="188"/>
    </row>
    <row r="10" spans="1:10" s="13" customFormat="1" ht="18" customHeight="1" x14ac:dyDescent="0.35">
      <c r="A10" s="50" t="s">
        <v>82</v>
      </c>
      <c r="B10" s="29" t="s">
        <v>102</v>
      </c>
      <c r="C10" s="30" t="s">
        <v>116</v>
      </c>
      <c r="D10" s="39" t="s">
        <v>58</v>
      </c>
      <c r="E10" s="37" t="s">
        <v>117</v>
      </c>
      <c r="F10" s="84">
        <v>0.55000000000000004</v>
      </c>
      <c r="G10" s="33"/>
      <c r="H10" s="33">
        <f>G10*F10</f>
        <v>0</v>
      </c>
      <c r="I10" s="33"/>
      <c r="J10" s="188"/>
    </row>
    <row r="11" spans="1:10" s="13" customFormat="1" ht="18" customHeight="1" x14ac:dyDescent="0.35">
      <c r="A11" s="50" t="s">
        <v>82</v>
      </c>
      <c r="B11" s="29" t="s">
        <v>102</v>
      </c>
      <c r="C11" s="30" t="s">
        <v>118</v>
      </c>
      <c r="D11" s="39" t="s">
        <v>119</v>
      </c>
      <c r="E11" s="37" t="s">
        <v>117</v>
      </c>
      <c r="F11" s="84">
        <v>0.55000000000000004</v>
      </c>
      <c r="G11" s="33"/>
      <c r="H11" s="33">
        <f>G11*F11</f>
        <v>0</v>
      </c>
      <c r="I11" s="33"/>
      <c r="J11" s="188"/>
    </row>
    <row r="12" spans="1:10" s="13" customFormat="1" ht="18" customHeight="1" x14ac:dyDescent="0.35">
      <c r="A12" s="47" t="s">
        <v>12</v>
      </c>
      <c r="B12" s="20" t="s">
        <v>120</v>
      </c>
      <c r="C12" s="26"/>
      <c r="D12" s="35" t="s">
        <v>189</v>
      </c>
      <c r="E12" s="34" t="str">
        <f>E13</f>
        <v>Metro</v>
      </c>
      <c r="F12" s="34">
        <v>5</v>
      </c>
      <c r="G12" s="34"/>
      <c r="H12" s="28">
        <f>SUM(H13:H15)</f>
        <v>0</v>
      </c>
      <c r="I12" s="28">
        <f>H12*F12</f>
        <v>0</v>
      </c>
      <c r="J12" s="179">
        <f>I12*1.3251</f>
        <v>0</v>
      </c>
    </row>
    <row r="13" spans="1:10" s="13" customFormat="1" ht="18" customHeight="1" x14ac:dyDescent="0.35">
      <c r="A13" s="48" t="s">
        <v>82</v>
      </c>
      <c r="B13" s="44" t="s">
        <v>102</v>
      </c>
      <c r="C13" s="86" t="s">
        <v>159</v>
      </c>
      <c r="D13" s="39" t="s">
        <v>121</v>
      </c>
      <c r="E13" s="37" t="s">
        <v>4</v>
      </c>
      <c r="F13" s="32">
        <v>1.05</v>
      </c>
      <c r="G13" s="33"/>
      <c r="H13" s="33">
        <f>G13*F13</f>
        <v>0</v>
      </c>
      <c r="I13" s="33"/>
      <c r="J13" s="188"/>
    </row>
    <row r="14" spans="1:10" s="13" customFormat="1" ht="18" customHeight="1" x14ac:dyDescent="0.35">
      <c r="A14" s="50" t="s">
        <v>82</v>
      </c>
      <c r="B14" s="29" t="s">
        <v>102</v>
      </c>
      <c r="C14" s="30" t="s">
        <v>116</v>
      </c>
      <c r="D14" s="39" t="s">
        <v>58</v>
      </c>
      <c r="E14" s="37" t="s">
        <v>117</v>
      </c>
      <c r="F14" s="84">
        <v>0.55000000000000004</v>
      </c>
      <c r="G14" s="33"/>
      <c r="H14" s="33">
        <f>G14*F14</f>
        <v>0</v>
      </c>
      <c r="I14" s="33"/>
      <c r="J14" s="188"/>
    </row>
    <row r="15" spans="1:10" s="13" customFormat="1" ht="18" customHeight="1" x14ac:dyDescent="0.35">
      <c r="A15" s="50" t="s">
        <v>82</v>
      </c>
      <c r="B15" s="29" t="s">
        <v>102</v>
      </c>
      <c r="C15" s="30" t="s">
        <v>118</v>
      </c>
      <c r="D15" s="39" t="s">
        <v>119</v>
      </c>
      <c r="E15" s="37" t="s">
        <v>117</v>
      </c>
      <c r="F15" s="84">
        <v>0.55000000000000004</v>
      </c>
      <c r="G15" s="33"/>
      <c r="H15" s="33">
        <f>G15*F15</f>
        <v>0</v>
      </c>
      <c r="I15" s="33"/>
      <c r="J15" s="188"/>
    </row>
    <row r="16" spans="1:10" ht="18" customHeight="1" x14ac:dyDescent="0.25">
      <c r="A16" s="47" t="s">
        <v>81</v>
      </c>
      <c r="B16" s="20" t="s">
        <v>23</v>
      </c>
      <c r="C16" s="26">
        <v>95750</v>
      </c>
      <c r="D16" s="35" t="s">
        <v>190</v>
      </c>
      <c r="E16" s="34" t="str">
        <f>E17</f>
        <v>M</v>
      </c>
      <c r="F16" s="34">
        <v>10</v>
      </c>
      <c r="G16" s="41"/>
      <c r="H16" s="28">
        <f>SUM(H17:H21)</f>
        <v>0</v>
      </c>
      <c r="I16" s="28">
        <f>H16*F16</f>
        <v>0</v>
      </c>
      <c r="J16" s="179">
        <f>I16*1.3251</f>
        <v>0</v>
      </c>
    </row>
    <row r="17" spans="1:10" ht="18" customHeight="1" x14ac:dyDescent="0.25">
      <c r="A17" s="48" t="s">
        <v>82</v>
      </c>
      <c r="B17" s="29" t="s">
        <v>23</v>
      </c>
      <c r="C17" s="86">
        <v>21136</v>
      </c>
      <c r="D17" s="39" t="s">
        <v>83</v>
      </c>
      <c r="E17" s="37" t="s">
        <v>36</v>
      </c>
      <c r="F17" s="84">
        <v>1.05</v>
      </c>
      <c r="G17" s="176"/>
      <c r="H17" s="33">
        <f>G17*F17</f>
        <v>0</v>
      </c>
      <c r="I17" s="65"/>
      <c r="J17" s="188"/>
    </row>
    <row r="18" spans="1:10" ht="18" customHeight="1" x14ac:dyDescent="0.25">
      <c r="A18" s="50" t="s">
        <v>82</v>
      </c>
      <c r="B18" s="29" t="s">
        <v>23</v>
      </c>
      <c r="C18" s="86">
        <v>88247</v>
      </c>
      <c r="D18" s="31" t="s">
        <v>56</v>
      </c>
      <c r="E18" s="32" t="s">
        <v>40</v>
      </c>
      <c r="F18" s="84">
        <v>0.21629999999999999</v>
      </c>
      <c r="G18" s="176"/>
      <c r="H18" s="33">
        <f t="shared" ref="H18:H60" si="0">G18*F18</f>
        <v>0</v>
      </c>
      <c r="I18" s="65"/>
      <c r="J18" s="188"/>
    </row>
    <row r="19" spans="1:10" ht="18" customHeight="1" x14ac:dyDescent="0.25">
      <c r="A19" s="50" t="s">
        <v>82</v>
      </c>
      <c r="B19" s="29" t="s">
        <v>23</v>
      </c>
      <c r="C19" s="86">
        <v>88264</v>
      </c>
      <c r="D19" s="31" t="s">
        <v>58</v>
      </c>
      <c r="E19" s="32" t="s">
        <v>40</v>
      </c>
      <c r="F19" s="84">
        <v>0.21629999999999999</v>
      </c>
      <c r="G19" s="176"/>
      <c r="H19" s="33">
        <f t="shared" si="0"/>
        <v>0</v>
      </c>
      <c r="I19" s="65"/>
      <c r="J19" s="188"/>
    </row>
    <row r="20" spans="1:10" ht="18" customHeight="1" x14ac:dyDescent="0.25">
      <c r="A20" s="50" t="s">
        <v>82</v>
      </c>
      <c r="B20" s="29" t="s">
        <v>23</v>
      </c>
      <c r="C20" s="86">
        <v>91173</v>
      </c>
      <c r="D20" s="31" t="s">
        <v>84</v>
      </c>
      <c r="E20" s="32" t="s">
        <v>36</v>
      </c>
      <c r="F20" s="84">
        <v>2</v>
      </c>
      <c r="G20" s="176"/>
      <c r="H20" s="33">
        <f t="shared" si="0"/>
        <v>0</v>
      </c>
      <c r="I20" s="65"/>
      <c r="J20" s="188"/>
    </row>
    <row r="21" spans="1:10" ht="18" customHeight="1" x14ac:dyDescent="0.25">
      <c r="A21" s="50" t="s">
        <v>82</v>
      </c>
      <c r="B21" s="29" t="s">
        <v>23</v>
      </c>
      <c r="C21" s="86">
        <v>95758</v>
      </c>
      <c r="D21" s="31" t="s">
        <v>52</v>
      </c>
      <c r="E21" s="32" t="s">
        <v>33</v>
      </c>
      <c r="F21" s="84">
        <v>0.33329999999999999</v>
      </c>
      <c r="G21" s="176"/>
      <c r="H21" s="33">
        <f t="shared" si="0"/>
        <v>0</v>
      </c>
      <c r="I21" s="65"/>
      <c r="J21" s="188"/>
    </row>
    <row r="22" spans="1:10" ht="18" customHeight="1" x14ac:dyDescent="0.25">
      <c r="A22" s="47" t="s">
        <v>160</v>
      </c>
      <c r="B22" s="20" t="s">
        <v>23</v>
      </c>
      <c r="C22" s="85">
        <v>97668</v>
      </c>
      <c r="D22" s="27" t="s">
        <v>156</v>
      </c>
      <c r="E22" s="34" t="s">
        <v>36</v>
      </c>
      <c r="F22" s="34">
        <v>20</v>
      </c>
      <c r="G22" s="41"/>
      <c r="H22" s="28">
        <f>SUM(H23:H25)</f>
        <v>0</v>
      </c>
      <c r="I22" s="28">
        <f>H22*F22</f>
        <v>0</v>
      </c>
      <c r="J22" s="179">
        <f>I22*1.3251</f>
        <v>0</v>
      </c>
    </row>
    <row r="23" spans="1:10" ht="18" customHeight="1" x14ac:dyDescent="0.25">
      <c r="A23" s="50" t="s">
        <v>82</v>
      </c>
      <c r="B23" s="29" t="s">
        <v>23</v>
      </c>
      <c r="C23" s="86">
        <v>2446</v>
      </c>
      <c r="D23" s="39" t="s">
        <v>157</v>
      </c>
      <c r="E23" s="32" t="s">
        <v>36</v>
      </c>
      <c r="F23" s="84">
        <v>1.1000000000000001</v>
      </c>
      <c r="G23" s="65"/>
      <c r="H23" s="33">
        <f t="shared" si="0"/>
        <v>0</v>
      </c>
      <c r="I23" s="65"/>
      <c r="J23" s="188"/>
    </row>
    <row r="24" spans="1:10" ht="18" customHeight="1" x14ac:dyDescent="0.25">
      <c r="A24" s="48" t="s">
        <v>82</v>
      </c>
      <c r="B24" s="29" t="s">
        <v>23</v>
      </c>
      <c r="C24" s="86">
        <v>88247</v>
      </c>
      <c r="D24" s="39" t="s">
        <v>56</v>
      </c>
      <c r="E24" s="37" t="s">
        <v>40</v>
      </c>
      <c r="F24" s="84">
        <v>0.105</v>
      </c>
      <c r="G24" s="65"/>
      <c r="H24" s="33">
        <f t="shared" si="0"/>
        <v>0</v>
      </c>
      <c r="I24" s="65"/>
      <c r="J24" s="188"/>
    </row>
    <row r="25" spans="1:10" ht="18" customHeight="1" x14ac:dyDescent="0.25">
      <c r="A25" s="48" t="s">
        <v>82</v>
      </c>
      <c r="B25" s="29" t="s">
        <v>23</v>
      </c>
      <c r="C25" s="86">
        <v>88264</v>
      </c>
      <c r="D25" s="39" t="s">
        <v>58</v>
      </c>
      <c r="E25" s="37" t="s">
        <v>40</v>
      </c>
      <c r="F25" s="84">
        <v>0.105</v>
      </c>
      <c r="G25" s="65"/>
      <c r="H25" s="33">
        <f t="shared" si="0"/>
        <v>0</v>
      </c>
      <c r="I25" s="65"/>
      <c r="J25" s="188"/>
    </row>
    <row r="26" spans="1:10" ht="18" customHeight="1" x14ac:dyDescent="0.25">
      <c r="A26" s="47" t="s">
        <v>161</v>
      </c>
      <c r="B26" s="20" t="s">
        <v>23</v>
      </c>
      <c r="C26" s="85">
        <v>91849</v>
      </c>
      <c r="D26" s="35" t="s">
        <v>199</v>
      </c>
      <c r="E26" s="34" t="s">
        <v>36</v>
      </c>
      <c r="F26" s="45">
        <v>20</v>
      </c>
      <c r="G26" s="41"/>
      <c r="H26" s="28">
        <f>SUM(H27:H29)</f>
        <v>0</v>
      </c>
      <c r="I26" s="28">
        <f>H26*F26</f>
        <v>0</v>
      </c>
      <c r="J26" s="179">
        <f>I26*1.3251</f>
        <v>0</v>
      </c>
    </row>
    <row r="27" spans="1:10" ht="18" customHeight="1" x14ac:dyDescent="0.25">
      <c r="A27" s="50" t="s">
        <v>82</v>
      </c>
      <c r="B27" s="44" t="s">
        <v>23</v>
      </c>
      <c r="C27" s="86">
        <v>40401</v>
      </c>
      <c r="D27" s="39" t="s">
        <v>198</v>
      </c>
      <c r="E27" s="37" t="s">
        <v>36</v>
      </c>
      <c r="F27" s="84">
        <v>1.1000000000000001</v>
      </c>
      <c r="G27" s="65"/>
      <c r="H27" s="33">
        <f t="shared" si="0"/>
        <v>0</v>
      </c>
      <c r="I27" s="65"/>
      <c r="J27" s="188"/>
    </row>
    <row r="28" spans="1:10" ht="18" customHeight="1" x14ac:dyDescent="0.25">
      <c r="A28" s="50" t="s">
        <v>82</v>
      </c>
      <c r="B28" s="29" t="s">
        <v>23</v>
      </c>
      <c r="C28" s="86">
        <v>88247</v>
      </c>
      <c r="D28" s="31" t="s">
        <v>56</v>
      </c>
      <c r="E28" s="32" t="s">
        <v>40</v>
      </c>
      <c r="F28" s="84">
        <v>0.107</v>
      </c>
      <c r="G28" s="65"/>
      <c r="H28" s="33">
        <f t="shared" si="0"/>
        <v>0</v>
      </c>
      <c r="I28" s="65"/>
      <c r="J28" s="188"/>
    </row>
    <row r="29" spans="1:10" ht="18" customHeight="1" x14ac:dyDescent="0.25">
      <c r="A29" s="50" t="s">
        <v>82</v>
      </c>
      <c r="B29" s="29" t="s">
        <v>23</v>
      </c>
      <c r="C29" s="86">
        <v>88264</v>
      </c>
      <c r="D29" s="31" t="s">
        <v>58</v>
      </c>
      <c r="E29" s="32" t="s">
        <v>40</v>
      </c>
      <c r="F29" s="84">
        <v>0.107</v>
      </c>
      <c r="G29" s="65"/>
      <c r="H29" s="33">
        <f t="shared" si="0"/>
        <v>0</v>
      </c>
      <c r="I29" s="65"/>
      <c r="J29" s="188"/>
    </row>
    <row r="30" spans="1:10" ht="18" customHeight="1" x14ac:dyDescent="0.25">
      <c r="A30" s="47" t="s">
        <v>162</v>
      </c>
      <c r="B30" s="20" t="s">
        <v>23</v>
      </c>
      <c r="C30" s="85">
        <v>91835</v>
      </c>
      <c r="D30" s="27" t="s">
        <v>231</v>
      </c>
      <c r="E30" s="34" t="s">
        <v>36</v>
      </c>
      <c r="F30" s="34">
        <v>100</v>
      </c>
      <c r="G30" s="34"/>
      <c r="H30" s="28">
        <f>SUM(H31:H34)</f>
        <v>0</v>
      </c>
      <c r="I30" s="28">
        <f>H30*F30</f>
        <v>0</v>
      </c>
      <c r="J30" s="179">
        <f>I30*1.3251</f>
        <v>0</v>
      </c>
    </row>
    <row r="31" spans="1:10" ht="18" customHeight="1" x14ac:dyDescent="0.25">
      <c r="A31" s="50" t="s">
        <v>82</v>
      </c>
      <c r="B31" s="44" t="s">
        <v>23</v>
      </c>
      <c r="C31" s="86">
        <v>39244</v>
      </c>
      <c r="D31" s="39" t="s">
        <v>232</v>
      </c>
      <c r="E31" s="32" t="s">
        <v>36</v>
      </c>
      <c r="F31" s="84">
        <v>1.1000000000000001</v>
      </c>
      <c r="G31" s="65"/>
      <c r="H31" s="33">
        <f t="shared" si="0"/>
        <v>0</v>
      </c>
      <c r="I31" s="65"/>
      <c r="J31" s="188"/>
    </row>
    <row r="32" spans="1:10" ht="18" customHeight="1" x14ac:dyDescent="0.25">
      <c r="A32" s="48" t="s">
        <v>82</v>
      </c>
      <c r="B32" s="29" t="s">
        <v>23</v>
      </c>
      <c r="C32" s="86">
        <v>88247</v>
      </c>
      <c r="D32" s="39" t="s">
        <v>56</v>
      </c>
      <c r="E32" s="37" t="s">
        <v>40</v>
      </c>
      <c r="F32" s="84">
        <v>7.0000000000000007E-2</v>
      </c>
      <c r="G32" s="65"/>
      <c r="H32" s="33">
        <f t="shared" si="0"/>
        <v>0</v>
      </c>
      <c r="I32" s="65"/>
      <c r="J32" s="188"/>
    </row>
    <row r="33" spans="1:10" ht="18" customHeight="1" x14ac:dyDescent="0.25">
      <c r="A33" s="48" t="s">
        <v>82</v>
      </c>
      <c r="B33" s="29" t="s">
        <v>23</v>
      </c>
      <c r="C33" s="86">
        <v>88264</v>
      </c>
      <c r="D33" s="39" t="s">
        <v>58</v>
      </c>
      <c r="E33" s="37" t="s">
        <v>40</v>
      </c>
      <c r="F33" s="84">
        <v>7.0000000000000007E-2</v>
      </c>
      <c r="G33" s="65"/>
      <c r="H33" s="33">
        <f t="shared" si="0"/>
        <v>0</v>
      </c>
      <c r="I33" s="65"/>
      <c r="J33" s="188"/>
    </row>
    <row r="34" spans="1:10" ht="31.5" customHeight="1" x14ac:dyDescent="0.25">
      <c r="A34" s="192" t="s">
        <v>82</v>
      </c>
      <c r="B34" s="193" t="s">
        <v>23</v>
      </c>
      <c r="C34" s="194">
        <v>91170</v>
      </c>
      <c r="D34" s="39" t="s">
        <v>233</v>
      </c>
      <c r="E34" s="37" t="s">
        <v>36</v>
      </c>
      <c r="F34" s="84">
        <v>1</v>
      </c>
      <c r="G34" s="65"/>
      <c r="H34" s="33">
        <f t="shared" si="0"/>
        <v>0</v>
      </c>
      <c r="I34" s="65"/>
      <c r="J34" s="188"/>
    </row>
    <row r="35" spans="1:10" ht="18" customHeight="1" x14ac:dyDescent="0.25">
      <c r="A35" s="47" t="s">
        <v>163</v>
      </c>
      <c r="B35" s="20" t="s">
        <v>23</v>
      </c>
      <c r="C35" s="85">
        <v>91837</v>
      </c>
      <c r="D35" s="27" t="s">
        <v>234</v>
      </c>
      <c r="E35" s="34" t="s">
        <v>36</v>
      </c>
      <c r="F35" s="34">
        <v>100</v>
      </c>
      <c r="G35" s="34"/>
      <c r="H35" s="28">
        <f>SUM(H36:H39)</f>
        <v>0</v>
      </c>
      <c r="I35" s="28">
        <f>H35*F35</f>
        <v>0</v>
      </c>
      <c r="J35" s="179">
        <f>I35*1.3251</f>
        <v>0</v>
      </c>
    </row>
    <row r="36" spans="1:10" ht="18" customHeight="1" x14ac:dyDescent="0.25">
      <c r="A36" s="48" t="s">
        <v>82</v>
      </c>
      <c r="B36" s="29" t="s">
        <v>23</v>
      </c>
      <c r="C36" s="86">
        <v>39245</v>
      </c>
      <c r="D36" s="39" t="s">
        <v>235</v>
      </c>
      <c r="E36" s="32" t="s">
        <v>36</v>
      </c>
      <c r="F36" s="84">
        <v>1.1000000000000001</v>
      </c>
      <c r="G36" s="84"/>
      <c r="H36" s="33">
        <f t="shared" si="0"/>
        <v>0</v>
      </c>
      <c r="I36" s="65"/>
      <c r="J36" s="188"/>
    </row>
    <row r="37" spans="1:10" ht="18" customHeight="1" x14ac:dyDescent="0.25">
      <c r="A37" s="48" t="s">
        <v>82</v>
      </c>
      <c r="B37" s="29" t="s">
        <v>23</v>
      </c>
      <c r="C37" s="86">
        <v>88247</v>
      </c>
      <c r="D37" s="39" t="s">
        <v>56</v>
      </c>
      <c r="E37" s="37" t="s">
        <v>40</v>
      </c>
      <c r="F37" s="84">
        <v>0.09</v>
      </c>
      <c r="G37" s="84"/>
      <c r="H37" s="33">
        <f t="shared" si="0"/>
        <v>0</v>
      </c>
      <c r="I37" s="65"/>
      <c r="J37" s="188"/>
    </row>
    <row r="38" spans="1:10" ht="18" customHeight="1" x14ac:dyDescent="0.25">
      <c r="A38" s="48" t="s">
        <v>82</v>
      </c>
      <c r="B38" s="29" t="s">
        <v>23</v>
      </c>
      <c r="C38" s="86">
        <v>88264</v>
      </c>
      <c r="D38" s="39" t="s">
        <v>58</v>
      </c>
      <c r="E38" s="37" t="s">
        <v>40</v>
      </c>
      <c r="F38" s="84">
        <v>0.09</v>
      </c>
      <c r="G38" s="84"/>
      <c r="H38" s="33">
        <f t="shared" si="0"/>
        <v>0</v>
      </c>
      <c r="I38" s="65"/>
      <c r="J38" s="188"/>
    </row>
    <row r="39" spans="1:10" ht="33" customHeight="1" x14ac:dyDescent="0.25">
      <c r="A39" s="192" t="s">
        <v>82</v>
      </c>
      <c r="B39" s="193" t="s">
        <v>23</v>
      </c>
      <c r="C39" s="194">
        <v>91170</v>
      </c>
      <c r="D39" s="39" t="s">
        <v>233</v>
      </c>
      <c r="E39" s="37" t="s">
        <v>36</v>
      </c>
      <c r="F39" s="84">
        <v>1</v>
      </c>
      <c r="G39" s="84"/>
      <c r="H39" s="33">
        <f t="shared" si="0"/>
        <v>0</v>
      </c>
      <c r="I39" s="65"/>
      <c r="J39" s="188"/>
    </row>
    <row r="40" spans="1:10" ht="18" customHeight="1" x14ac:dyDescent="0.25">
      <c r="A40" s="47" t="s">
        <v>164</v>
      </c>
      <c r="B40" s="20" t="s">
        <v>120</v>
      </c>
      <c r="C40" s="26"/>
      <c r="D40" s="27" t="s">
        <v>195</v>
      </c>
      <c r="E40" s="34" t="str">
        <f>E41</f>
        <v>UN</v>
      </c>
      <c r="F40" s="34">
        <v>2</v>
      </c>
      <c r="G40" s="34"/>
      <c r="H40" s="28">
        <f>SUM(H41:H43)</f>
        <v>0</v>
      </c>
      <c r="I40" s="28">
        <f>H40*F40</f>
        <v>0</v>
      </c>
      <c r="J40" s="179">
        <f>I40*1.3251</f>
        <v>0</v>
      </c>
    </row>
    <row r="41" spans="1:10" ht="18" customHeight="1" x14ac:dyDescent="0.25">
      <c r="A41" s="50" t="s">
        <v>82</v>
      </c>
      <c r="B41" s="44" t="s">
        <v>102</v>
      </c>
      <c r="C41" s="86" t="s">
        <v>197</v>
      </c>
      <c r="D41" s="39" t="s">
        <v>195</v>
      </c>
      <c r="E41" s="32" t="s">
        <v>33</v>
      </c>
      <c r="F41" s="84">
        <v>1</v>
      </c>
      <c r="G41" s="173"/>
      <c r="H41" s="33">
        <f t="shared" si="0"/>
        <v>0</v>
      </c>
      <c r="I41" s="65"/>
      <c r="J41" s="188"/>
    </row>
    <row r="42" spans="1:10" ht="18" customHeight="1" x14ac:dyDescent="0.25">
      <c r="A42" s="48" t="s">
        <v>82</v>
      </c>
      <c r="B42" s="29" t="s">
        <v>102</v>
      </c>
      <c r="C42" s="30" t="s">
        <v>116</v>
      </c>
      <c r="D42" s="39" t="s">
        <v>58</v>
      </c>
      <c r="E42" s="37" t="s">
        <v>117</v>
      </c>
      <c r="F42" s="32">
        <v>0.85</v>
      </c>
      <c r="G42" s="33"/>
      <c r="H42" s="33">
        <f t="shared" si="0"/>
        <v>0</v>
      </c>
      <c r="I42" s="65"/>
      <c r="J42" s="188"/>
    </row>
    <row r="43" spans="1:10" ht="18" customHeight="1" x14ac:dyDescent="0.25">
      <c r="A43" s="48" t="s">
        <v>82</v>
      </c>
      <c r="B43" s="29" t="s">
        <v>102</v>
      </c>
      <c r="C43" s="30" t="s">
        <v>118</v>
      </c>
      <c r="D43" s="39" t="s">
        <v>119</v>
      </c>
      <c r="E43" s="37" t="s">
        <v>117</v>
      </c>
      <c r="F43" s="32">
        <v>0.85</v>
      </c>
      <c r="G43" s="33"/>
      <c r="H43" s="33">
        <f t="shared" si="0"/>
        <v>0</v>
      </c>
      <c r="I43" s="65"/>
      <c r="J43" s="188"/>
    </row>
    <row r="44" spans="1:10" ht="18" customHeight="1" x14ac:dyDescent="0.25">
      <c r="A44" s="47" t="s">
        <v>165</v>
      </c>
      <c r="B44" s="20" t="s">
        <v>120</v>
      </c>
      <c r="C44" s="26"/>
      <c r="D44" s="27" t="s">
        <v>200</v>
      </c>
      <c r="E44" s="34" t="str">
        <f>E45</f>
        <v>UN</v>
      </c>
      <c r="F44" s="34">
        <v>6</v>
      </c>
      <c r="G44" s="34"/>
      <c r="H44" s="28">
        <f>SUM(H45:H47)</f>
        <v>0</v>
      </c>
      <c r="I44" s="28">
        <f>H44*F44</f>
        <v>0</v>
      </c>
      <c r="J44" s="179">
        <f>I44*1.3251</f>
        <v>0</v>
      </c>
    </row>
    <row r="45" spans="1:10" ht="18" customHeight="1" x14ac:dyDescent="0.25">
      <c r="A45" s="50" t="s">
        <v>82</v>
      </c>
      <c r="B45" s="44" t="s">
        <v>102</v>
      </c>
      <c r="C45" s="86" t="s">
        <v>196</v>
      </c>
      <c r="D45" s="39" t="s">
        <v>158</v>
      </c>
      <c r="E45" s="32" t="s">
        <v>33</v>
      </c>
      <c r="F45" s="84">
        <v>1</v>
      </c>
      <c r="G45" s="173"/>
      <c r="H45" s="33">
        <f t="shared" si="0"/>
        <v>0</v>
      </c>
      <c r="I45" s="65"/>
      <c r="J45" s="188"/>
    </row>
    <row r="46" spans="1:10" ht="18" customHeight="1" x14ac:dyDescent="0.25">
      <c r="A46" s="48" t="s">
        <v>82</v>
      </c>
      <c r="B46" s="29" t="s">
        <v>102</v>
      </c>
      <c r="C46" s="30" t="s">
        <v>116</v>
      </c>
      <c r="D46" s="39" t="s">
        <v>58</v>
      </c>
      <c r="E46" s="37" t="s">
        <v>117</v>
      </c>
      <c r="F46" s="32">
        <v>0.53849999999999998</v>
      </c>
      <c r="G46" s="33"/>
      <c r="H46" s="33">
        <f t="shared" si="0"/>
        <v>0</v>
      </c>
      <c r="I46" s="65"/>
      <c r="J46" s="188"/>
    </row>
    <row r="47" spans="1:10" ht="18" customHeight="1" x14ac:dyDescent="0.25">
      <c r="A47" s="48" t="s">
        <v>82</v>
      </c>
      <c r="B47" s="29" t="s">
        <v>102</v>
      </c>
      <c r="C47" s="30" t="s">
        <v>118</v>
      </c>
      <c r="D47" s="39" t="s">
        <v>119</v>
      </c>
      <c r="E47" s="37" t="s">
        <v>117</v>
      </c>
      <c r="F47" s="32">
        <v>0.53849999999999998</v>
      </c>
      <c r="G47" s="33"/>
      <c r="H47" s="33">
        <f t="shared" si="0"/>
        <v>0</v>
      </c>
      <c r="I47" s="65"/>
      <c r="J47" s="188"/>
    </row>
    <row r="48" spans="1:10" ht="18" customHeight="1" x14ac:dyDescent="0.25">
      <c r="A48" s="47" t="s">
        <v>166</v>
      </c>
      <c r="B48" s="20" t="s">
        <v>120</v>
      </c>
      <c r="C48" s="26"/>
      <c r="D48" s="27" t="s">
        <v>191</v>
      </c>
      <c r="E48" s="34" t="str">
        <f>E49</f>
        <v>UN</v>
      </c>
      <c r="F48" s="34">
        <v>2</v>
      </c>
      <c r="G48" s="41"/>
      <c r="H48" s="28">
        <f>SUM(H49:H51)</f>
        <v>0</v>
      </c>
      <c r="I48" s="28">
        <f>H48*F48</f>
        <v>0</v>
      </c>
      <c r="J48" s="179">
        <f>I48*1.3251</f>
        <v>0</v>
      </c>
    </row>
    <row r="49" spans="1:12" ht="18" customHeight="1" x14ac:dyDescent="0.25">
      <c r="A49" s="50" t="s">
        <v>82</v>
      </c>
      <c r="B49" s="44" t="s">
        <v>102</v>
      </c>
      <c r="C49" s="86" t="s">
        <v>109</v>
      </c>
      <c r="D49" s="39" t="s">
        <v>110</v>
      </c>
      <c r="E49" s="32" t="s">
        <v>33</v>
      </c>
      <c r="F49" s="84">
        <v>1</v>
      </c>
      <c r="G49" s="173"/>
      <c r="H49" s="33">
        <f t="shared" si="0"/>
        <v>0</v>
      </c>
      <c r="I49" s="65"/>
      <c r="J49" s="188"/>
    </row>
    <row r="50" spans="1:12" ht="18" customHeight="1" x14ac:dyDescent="0.25">
      <c r="A50" s="48" t="s">
        <v>82</v>
      </c>
      <c r="B50" s="29" t="s">
        <v>102</v>
      </c>
      <c r="C50" s="30" t="s">
        <v>116</v>
      </c>
      <c r="D50" s="39" t="s">
        <v>58</v>
      </c>
      <c r="E50" s="37" t="s">
        <v>117</v>
      </c>
      <c r="F50" s="32">
        <v>0.53849999999999998</v>
      </c>
      <c r="G50" s="33"/>
      <c r="H50" s="33">
        <f t="shared" si="0"/>
        <v>0</v>
      </c>
      <c r="I50" s="65"/>
      <c r="J50" s="188"/>
    </row>
    <row r="51" spans="1:12" ht="18" customHeight="1" x14ac:dyDescent="0.25">
      <c r="A51" s="48" t="s">
        <v>82</v>
      </c>
      <c r="B51" s="29" t="s">
        <v>102</v>
      </c>
      <c r="C51" s="30" t="s">
        <v>118</v>
      </c>
      <c r="D51" s="39" t="s">
        <v>119</v>
      </c>
      <c r="E51" s="37" t="s">
        <v>117</v>
      </c>
      <c r="F51" s="32">
        <v>0.53849999999999998</v>
      </c>
      <c r="G51" s="33"/>
      <c r="H51" s="33">
        <f t="shared" si="0"/>
        <v>0</v>
      </c>
      <c r="I51" s="65"/>
      <c r="J51" s="188"/>
    </row>
    <row r="52" spans="1:12" ht="18" customHeight="1" x14ac:dyDescent="0.25">
      <c r="A52" s="47" t="s">
        <v>218</v>
      </c>
      <c r="B52" s="20" t="s">
        <v>23</v>
      </c>
      <c r="C52" s="26">
        <v>95802</v>
      </c>
      <c r="D52" s="27" t="s">
        <v>192</v>
      </c>
      <c r="E52" s="34" t="str">
        <f>E53</f>
        <v>UN</v>
      </c>
      <c r="F52" s="34">
        <v>4</v>
      </c>
      <c r="G52" s="41"/>
      <c r="H52" s="28">
        <f>SUM(H53:H56)</f>
        <v>0</v>
      </c>
      <c r="I52" s="28">
        <f>H52*F52</f>
        <v>0</v>
      </c>
      <c r="J52" s="179">
        <f>I52*1.3251</f>
        <v>0</v>
      </c>
    </row>
    <row r="53" spans="1:12" ht="18" customHeight="1" x14ac:dyDescent="0.25">
      <c r="A53" s="50" t="s">
        <v>82</v>
      </c>
      <c r="B53" s="44" t="s">
        <v>23</v>
      </c>
      <c r="C53" s="86">
        <v>2581</v>
      </c>
      <c r="D53" s="39" t="s">
        <v>76</v>
      </c>
      <c r="E53" s="32" t="s">
        <v>33</v>
      </c>
      <c r="F53" s="84">
        <v>1</v>
      </c>
      <c r="G53" s="65"/>
      <c r="H53" s="33">
        <f t="shared" si="0"/>
        <v>0</v>
      </c>
      <c r="I53" s="65"/>
      <c r="J53" s="188"/>
    </row>
    <row r="54" spans="1:12" ht="18" customHeight="1" x14ac:dyDescent="0.25">
      <c r="A54" s="50" t="s">
        <v>82</v>
      </c>
      <c r="B54" s="44" t="s">
        <v>23</v>
      </c>
      <c r="C54" s="86">
        <v>11950</v>
      </c>
      <c r="D54" s="31" t="s">
        <v>65</v>
      </c>
      <c r="E54" s="32" t="s">
        <v>33</v>
      </c>
      <c r="F54" s="84">
        <v>2</v>
      </c>
      <c r="G54" s="65"/>
      <c r="H54" s="33">
        <f t="shared" si="0"/>
        <v>0</v>
      </c>
      <c r="I54" s="65"/>
      <c r="J54" s="188"/>
    </row>
    <row r="55" spans="1:12" ht="18" customHeight="1" x14ac:dyDescent="0.25">
      <c r="A55" s="50" t="s">
        <v>82</v>
      </c>
      <c r="B55" s="29" t="s">
        <v>23</v>
      </c>
      <c r="C55" s="86">
        <v>88247</v>
      </c>
      <c r="D55" s="31" t="s">
        <v>56</v>
      </c>
      <c r="E55" s="32" t="s">
        <v>40</v>
      </c>
      <c r="F55" s="84">
        <v>0.53849999999999998</v>
      </c>
      <c r="G55" s="65"/>
      <c r="H55" s="33">
        <f t="shared" si="0"/>
        <v>0</v>
      </c>
      <c r="I55" s="65"/>
      <c r="J55" s="188"/>
    </row>
    <row r="56" spans="1:12" ht="18" customHeight="1" x14ac:dyDescent="0.25">
      <c r="A56" s="50" t="s">
        <v>82</v>
      </c>
      <c r="B56" s="29" t="s">
        <v>23</v>
      </c>
      <c r="C56" s="86">
        <v>88264</v>
      </c>
      <c r="D56" s="31" t="s">
        <v>58</v>
      </c>
      <c r="E56" s="32" t="s">
        <v>40</v>
      </c>
      <c r="F56" s="84">
        <v>0.53849999999999998</v>
      </c>
      <c r="G56" s="65"/>
      <c r="H56" s="33">
        <f t="shared" si="0"/>
        <v>0</v>
      </c>
      <c r="I56" s="65"/>
      <c r="J56" s="188"/>
    </row>
    <row r="57" spans="1:12" ht="18" customHeight="1" x14ac:dyDescent="0.25">
      <c r="A57" s="146" t="s">
        <v>230</v>
      </c>
      <c r="B57" s="180" t="s">
        <v>23</v>
      </c>
      <c r="C57" s="182">
        <v>97329</v>
      </c>
      <c r="D57" s="183" t="s">
        <v>145</v>
      </c>
      <c r="E57" s="147" t="s">
        <v>147</v>
      </c>
      <c r="F57" s="147">
        <v>1</v>
      </c>
      <c r="G57" s="164"/>
      <c r="H57" s="164">
        <f>SUM(H58:H60)</f>
        <v>0</v>
      </c>
      <c r="I57" s="28">
        <f>H57*F57</f>
        <v>0</v>
      </c>
      <c r="J57" s="179">
        <f>I57*1.3251</f>
        <v>0</v>
      </c>
    </row>
    <row r="58" spans="1:12" ht="18" customHeight="1" x14ac:dyDescent="0.25">
      <c r="A58" s="49" t="s">
        <v>82</v>
      </c>
      <c r="B58" s="44" t="s">
        <v>23</v>
      </c>
      <c r="C58" s="83">
        <v>39660</v>
      </c>
      <c r="D58" s="64" t="s">
        <v>146</v>
      </c>
      <c r="E58" s="32" t="s">
        <v>147</v>
      </c>
      <c r="F58" s="84">
        <v>1</v>
      </c>
      <c r="G58" s="65"/>
      <c r="H58" s="33">
        <f t="shared" si="0"/>
        <v>0</v>
      </c>
      <c r="I58" s="130"/>
      <c r="J58" s="66"/>
    </row>
    <row r="59" spans="1:12" ht="18" customHeight="1" x14ac:dyDescent="0.25">
      <c r="A59" s="48" t="s">
        <v>82</v>
      </c>
      <c r="B59" s="29" t="s">
        <v>23</v>
      </c>
      <c r="C59" s="86">
        <v>88247</v>
      </c>
      <c r="D59" s="31" t="s">
        <v>56</v>
      </c>
      <c r="E59" s="32" t="s">
        <v>40</v>
      </c>
      <c r="F59" s="84">
        <v>20</v>
      </c>
      <c r="G59" s="65"/>
      <c r="H59" s="33">
        <f t="shared" si="0"/>
        <v>0</v>
      </c>
      <c r="I59" s="128"/>
      <c r="J59" s="66"/>
    </row>
    <row r="60" spans="1:12" ht="18" customHeight="1" thickBot="1" x14ac:dyDescent="0.3">
      <c r="A60" s="61" t="s">
        <v>82</v>
      </c>
      <c r="B60" s="51" t="s">
        <v>23</v>
      </c>
      <c r="C60" s="97">
        <v>88264</v>
      </c>
      <c r="D60" s="62" t="s">
        <v>58</v>
      </c>
      <c r="E60" s="53" t="s">
        <v>40</v>
      </c>
      <c r="F60" s="98">
        <v>20</v>
      </c>
      <c r="G60" s="104"/>
      <c r="H60" s="33">
        <f t="shared" si="0"/>
        <v>0</v>
      </c>
      <c r="I60" s="129"/>
      <c r="J60" s="107"/>
    </row>
    <row r="61" spans="1:12" s="13" customFormat="1" ht="21.95" customHeight="1" x14ac:dyDescent="0.35">
      <c r="A61" s="165">
        <v>2</v>
      </c>
      <c r="B61" s="166"/>
      <c r="C61" s="167"/>
      <c r="D61" s="168" t="s">
        <v>132</v>
      </c>
      <c r="E61" s="169"/>
      <c r="F61" s="169"/>
      <c r="G61" s="170"/>
      <c r="H61" s="169"/>
      <c r="I61" s="171">
        <f>SUM(I62:I105)</f>
        <v>0</v>
      </c>
      <c r="J61" s="172">
        <f>SUM(J62:J105)</f>
        <v>0</v>
      </c>
    </row>
    <row r="62" spans="1:12" ht="18" customHeight="1" x14ac:dyDescent="0.25">
      <c r="A62" s="47" t="s">
        <v>13</v>
      </c>
      <c r="B62" s="20" t="s">
        <v>23</v>
      </c>
      <c r="C62" s="85">
        <v>92998</v>
      </c>
      <c r="D62" s="27" t="s">
        <v>178</v>
      </c>
      <c r="E62" s="34" t="s">
        <v>36</v>
      </c>
      <c r="F62" s="34">
        <v>100</v>
      </c>
      <c r="G62" s="41"/>
      <c r="H62" s="28">
        <f>SUM(H63:H66)</f>
        <v>0</v>
      </c>
      <c r="I62" s="28">
        <f>H62*F62</f>
        <v>0</v>
      </c>
      <c r="J62" s="179">
        <f>I62*1.3251</f>
        <v>0</v>
      </c>
      <c r="K62" s="7"/>
      <c r="L62" s="5"/>
    </row>
    <row r="63" spans="1:12" ht="18" customHeight="1" x14ac:dyDescent="0.25">
      <c r="A63" s="50" t="s">
        <v>82</v>
      </c>
      <c r="B63" s="44" t="s">
        <v>23</v>
      </c>
      <c r="C63" s="86">
        <v>1000</v>
      </c>
      <c r="D63" s="39" t="s">
        <v>179</v>
      </c>
      <c r="E63" s="32" t="s">
        <v>36</v>
      </c>
      <c r="F63" s="84">
        <v>1.0149999999999999</v>
      </c>
      <c r="G63" s="65"/>
      <c r="H63" s="33">
        <f t="shared" ref="H63:H66" si="1">G63*F63</f>
        <v>0</v>
      </c>
      <c r="I63" s="65"/>
      <c r="J63" s="188"/>
      <c r="K63" s="7"/>
      <c r="L63" s="7"/>
    </row>
    <row r="64" spans="1:12" ht="18" customHeight="1" x14ac:dyDescent="0.25">
      <c r="A64" s="50" t="s">
        <v>82</v>
      </c>
      <c r="B64" s="44" t="s">
        <v>23</v>
      </c>
      <c r="C64" s="86">
        <v>21127</v>
      </c>
      <c r="D64" s="31" t="s">
        <v>75</v>
      </c>
      <c r="E64" s="32" t="s">
        <v>33</v>
      </c>
      <c r="F64" s="84">
        <v>8.9999999999999993E-3</v>
      </c>
      <c r="G64" s="65"/>
      <c r="H64" s="33">
        <f t="shared" si="1"/>
        <v>0</v>
      </c>
      <c r="I64" s="65"/>
      <c r="J64" s="188"/>
      <c r="L64" s="7"/>
    </row>
    <row r="65" spans="1:12" ht="18" customHeight="1" x14ac:dyDescent="0.25">
      <c r="A65" s="50" t="s">
        <v>82</v>
      </c>
      <c r="B65" s="44" t="s">
        <v>23</v>
      </c>
      <c r="C65" s="86">
        <v>88247</v>
      </c>
      <c r="D65" s="31" t="s">
        <v>56</v>
      </c>
      <c r="E65" s="32" t="s">
        <v>40</v>
      </c>
      <c r="F65" s="84">
        <v>0.21199999999999999</v>
      </c>
      <c r="G65" s="65"/>
      <c r="H65" s="33">
        <f t="shared" si="1"/>
        <v>0</v>
      </c>
      <c r="I65" s="65"/>
      <c r="J65" s="188"/>
      <c r="L65" s="7"/>
    </row>
    <row r="66" spans="1:12" ht="18" customHeight="1" x14ac:dyDescent="0.25">
      <c r="A66" s="50" t="s">
        <v>82</v>
      </c>
      <c r="B66" s="29" t="s">
        <v>23</v>
      </c>
      <c r="C66" s="86">
        <v>88264</v>
      </c>
      <c r="D66" s="31" t="s">
        <v>58</v>
      </c>
      <c r="E66" s="32" t="s">
        <v>40</v>
      </c>
      <c r="F66" s="84">
        <v>0.21199999999999999</v>
      </c>
      <c r="G66" s="65"/>
      <c r="H66" s="33">
        <f t="shared" si="1"/>
        <v>0</v>
      </c>
      <c r="I66" s="65"/>
      <c r="J66" s="188"/>
      <c r="K66" s="7"/>
      <c r="L66" s="5"/>
    </row>
    <row r="67" spans="1:12" ht="18" customHeight="1" x14ac:dyDescent="0.25">
      <c r="A67" s="47" t="s">
        <v>90</v>
      </c>
      <c r="B67" s="20" t="s">
        <v>23</v>
      </c>
      <c r="C67" s="85">
        <v>92992</v>
      </c>
      <c r="D67" s="27" t="s">
        <v>176</v>
      </c>
      <c r="E67" s="34" t="s">
        <v>36</v>
      </c>
      <c r="F67" s="34">
        <v>25</v>
      </c>
      <c r="G67" s="41"/>
      <c r="H67" s="28">
        <f>SUM(H68:H71)</f>
        <v>0</v>
      </c>
      <c r="I67" s="28">
        <f>H67*F67</f>
        <v>0</v>
      </c>
      <c r="J67" s="179">
        <f>I67*1.3251</f>
        <v>0</v>
      </c>
      <c r="K67" s="7"/>
      <c r="L67" s="5"/>
    </row>
    <row r="68" spans="1:12" ht="18" customHeight="1" x14ac:dyDescent="0.25">
      <c r="A68" s="50" t="s">
        <v>82</v>
      </c>
      <c r="B68" s="44" t="s">
        <v>23</v>
      </c>
      <c r="C68" s="86">
        <v>998</v>
      </c>
      <c r="D68" s="39" t="s">
        <v>177</v>
      </c>
      <c r="E68" s="32" t="s">
        <v>36</v>
      </c>
      <c r="F68" s="84">
        <v>1.0149999999999999</v>
      </c>
      <c r="G68" s="65"/>
      <c r="H68" s="33">
        <f t="shared" ref="H68:H71" si="2">G68*F68</f>
        <v>0</v>
      </c>
      <c r="I68" s="65"/>
      <c r="J68" s="188"/>
      <c r="K68" s="7"/>
      <c r="L68" s="5"/>
    </row>
    <row r="69" spans="1:12" ht="18" customHeight="1" x14ac:dyDescent="0.25">
      <c r="A69" s="50" t="s">
        <v>82</v>
      </c>
      <c r="B69" s="44" t="s">
        <v>23</v>
      </c>
      <c r="C69" s="86">
        <v>21127</v>
      </c>
      <c r="D69" s="31" t="s">
        <v>75</v>
      </c>
      <c r="E69" s="32" t="s">
        <v>33</v>
      </c>
      <c r="F69" s="84">
        <v>8.9999999999999993E-3</v>
      </c>
      <c r="G69" s="65"/>
      <c r="H69" s="33">
        <f t="shared" si="2"/>
        <v>0</v>
      </c>
      <c r="I69" s="65"/>
      <c r="J69" s="188"/>
      <c r="K69" s="7"/>
      <c r="L69" s="5"/>
    </row>
    <row r="70" spans="1:12" ht="18" customHeight="1" x14ac:dyDescent="0.25">
      <c r="A70" s="50" t="s">
        <v>82</v>
      </c>
      <c r="B70" s="44" t="s">
        <v>23</v>
      </c>
      <c r="C70" s="86">
        <v>88247</v>
      </c>
      <c r="D70" s="31" t="s">
        <v>56</v>
      </c>
      <c r="E70" s="32" t="s">
        <v>40</v>
      </c>
      <c r="F70" s="84">
        <v>0.128</v>
      </c>
      <c r="G70" s="65"/>
      <c r="H70" s="33">
        <f t="shared" si="2"/>
        <v>0</v>
      </c>
      <c r="I70" s="65"/>
      <c r="J70" s="188"/>
      <c r="K70" s="7"/>
      <c r="L70" s="5"/>
    </row>
    <row r="71" spans="1:12" ht="18" customHeight="1" x14ac:dyDescent="0.25">
      <c r="A71" s="50" t="s">
        <v>82</v>
      </c>
      <c r="B71" s="29" t="s">
        <v>23</v>
      </c>
      <c r="C71" s="86">
        <v>88264</v>
      </c>
      <c r="D71" s="31" t="s">
        <v>58</v>
      </c>
      <c r="E71" s="32" t="s">
        <v>40</v>
      </c>
      <c r="F71" s="84">
        <v>0.128</v>
      </c>
      <c r="G71" s="65"/>
      <c r="H71" s="33">
        <f t="shared" si="2"/>
        <v>0</v>
      </c>
      <c r="I71" s="65"/>
      <c r="J71" s="188"/>
      <c r="K71" s="7"/>
      <c r="L71" s="5"/>
    </row>
    <row r="72" spans="1:12" ht="18" customHeight="1" x14ac:dyDescent="0.25">
      <c r="A72" s="47" t="s">
        <v>14</v>
      </c>
      <c r="B72" s="20" t="s">
        <v>23</v>
      </c>
      <c r="C72" s="85">
        <v>92990</v>
      </c>
      <c r="D72" s="27" t="s">
        <v>175</v>
      </c>
      <c r="E72" s="34" t="s">
        <v>36</v>
      </c>
      <c r="F72" s="34">
        <v>40</v>
      </c>
      <c r="G72" s="41"/>
      <c r="H72" s="28">
        <f>SUM(H73:H76)</f>
        <v>0</v>
      </c>
      <c r="I72" s="28">
        <f>H72*F72</f>
        <v>0</v>
      </c>
      <c r="J72" s="179">
        <f>I72*1.3251</f>
        <v>0</v>
      </c>
      <c r="K72" s="7"/>
      <c r="L72" s="5"/>
    </row>
    <row r="73" spans="1:12" ht="18" customHeight="1" x14ac:dyDescent="0.25">
      <c r="A73" s="50" t="s">
        <v>82</v>
      </c>
      <c r="B73" s="44" t="s">
        <v>23</v>
      </c>
      <c r="C73" s="86">
        <v>977</v>
      </c>
      <c r="D73" s="39" t="s">
        <v>77</v>
      </c>
      <c r="E73" s="32" t="s">
        <v>36</v>
      </c>
      <c r="F73" s="84">
        <v>1.0149999999999999</v>
      </c>
      <c r="G73" s="65"/>
      <c r="H73" s="33">
        <f t="shared" ref="H73:H76" si="3">G73*F73</f>
        <v>0</v>
      </c>
      <c r="I73" s="65"/>
      <c r="J73" s="188"/>
      <c r="K73" s="7"/>
      <c r="L73" s="5"/>
    </row>
    <row r="74" spans="1:12" ht="18" customHeight="1" x14ac:dyDescent="0.25">
      <c r="A74" s="50" t="s">
        <v>82</v>
      </c>
      <c r="B74" s="44" t="s">
        <v>23</v>
      </c>
      <c r="C74" s="86">
        <v>21127</v>
      </c>
      <c r="D74" s="31" t="s">
        <v>75</v>
      </c>
      <c r="E74" s="32" t="s">
        <v>33</v>
      </c>
      <c r="F74" s="84">
        <v>8.9999999999999993E-3</v>
      </c>
      <c r="G74" s="65"/>
      <c r="H74" s="33">
        <f t="shared" si="3"/>
        <v>0</v>
      </c>
      <c r="I74" s="65"/>
      <c r="J74" s="188"/>
      <c r="K74" s="7"/>
      <c r="L74" s="5"/>
    </row>
    <row r="75" spans="1:12" ht="18" customHeight="1" x14ac:dyDescent="0.25">
      <c r="A75" s="50" t="s">
        <v>82</v>
      </c>
      <c r="B75" s="44" t="s">
        <v>23</v>
      </c>
      <c r="C75" s="86">
        <v>88247</v>
      </c>
      <c r="D75" s="31" t="s">
        <v>56</v>
      </c>
      <c r="E75" s="32" t="s">
        <v>40</v>
      </c>
      <c r="F75" s="84">
        <v>0.105</v>
      </c>
      <c r="G75" s="65"/>
      <c r="H75" s="33">
        <f t="shared" si="3"/>
        <v>0</v>
      </c>
      <c r="I75" s="65"/>
      <c r="J75" s="188"/>
      <c r="K75" s="7"/>
      <c r="L75" s="5"/>
    </row>
    <row r="76" spans="1:12" ht="18" customHeight="1" x14ac:dyDescent="0.25">
      <c r="A76" s="50" t="s">
        <v>82</v>
      </c>
      <c r="B76" s="29" t="s">
        <v>23</v>
      </c>
      <c r="C76" s="86">
        <v>88264</v>
      </c>
      <c r="D76" s="31" t="s">
        <v>58</v>
      </c>
      <c r="E76" s="32" t="s">
        <v>40</v>
      </c>
      <c r="F76" s="84">
        <v>0.105</v>
      </c>
      <c r="G76" s="65"/>
      <c r="H76" s="33">
        <f t="shared" si="3"/>
        <v>0</v>
      </c>
      <c r="I76" s="65"/>
      <c r="J76" s="188"/>
      <c r="K76" s="7"/>
      <c r="L76" s="5"/>
    </row>
    <row r="77" spans="1:12" ht="18" customHeight="1" x14ac:dyDescent="0.25">
      <c r="A77" s="47" t="s">
        <v>91</v>
      </c>
      <c r="B77" s="20" t="s">
        <v>23</v>
      </c>
      <c r="C77" s="85">
        <v>92986</v>
      </c>
      <c r="D77" s="27" t="s">
        <v>173</v>
      </c>
      <c r="E77" s="34" t="s">
        <v>36</v>
      </c>
      <c r="F77" s="34">
        <v>60</v>
      </c>
      <c r="G77" s="41"/>
      <c r="H77" s="28">
        <f>SUM(H78:H81)</f>
        <v>0</v>
      </c>
      <c r="I77" s="28">
        <f>H77*F77</f>
        <v>0</v>
      </c>
      <c r="J77" s="179">
        <f>I77*1.3251</f>
        <v>0</v>
      </c>
      <c r="K77" s="7"/>
      <c r="L77" s="7"/>
    </row>
    <row r="78" spans="1:12" ht="18" customHeight="1" x14ac:dyDescent="0.25">
      <c r="A78" s="50" t="s">
        <v>82</v>
      </c>
      <c r="B78" s="44" t="s">
        <v>23</v>
      </c>
      <c r="C78" s="86">
        <v>1019</v>
      </c>
      <c r="D78" s="39" t="s">
        <v>174</v>
      </c>
      <c r="E78" s="32" t="s">
        <v>36</v>
      </c>
      <c r="F78" s="84">
        <v>1.0149999999999999</v>
      </c>
      <c r="G78" s="65"/>
      <c r="H78" s="33">
        <f t="shared" ref="H78:H81" si="4">G78*F78</f>
        <v>0</v>
      </c>
      <c r="I78" s="65"/>
      <c r="J78" s="188"/>
      <c r="L78" s="7"/>
    </row>
    <row r="79" spans="1:12" ht="18" customHeight="1" x14ac:dyDescent="0.25">
      <c r="A79" s="50" t="s">
        <v>82</v>
      </c>
      <c r="B79" s="44" t="s">
        <v>23</v>
      </c>
      <c r="C79" s="86">
        <v>21127</v>
      </c>
      <c r="D79" s="31" t="s">
        <v>75</v>
      </c>
      <c r="E79" s="32" t="s">
        <v>33</v>
      </c>
      <c r="F79" s="84">
        <v>8.9999999999999993E-3</v>
      </c>
      <c r="G79" s="65"/>
      <c r="H79" s="33">
        <f t="shared" si="4"/>
        <v>0</v>
      </c>
      <c r="I79" s="65"/>
      <c r="J79" s="188"/>
      <c r="L79" s="7"/>
    </row>
    <row r="80" spans="1:12" ht="18" customHeight="1" x14ac:dyDescent="0.25">
      <c r="A80" s="50" t="s">
        <v>82</v>
      </c>
      <c r="B80" s="44" t="s">
        <v>23</v>
      </c>
      <c r="C80" s="86">
        <v>88247</v>
      </c>
      <c r="D80" s="31" t="s">
        <v>56</v>
      </c>
      <c r="E80" s="32" t="s">
        <v>40</v>
      </c>
      <c r="F80" s="84">
        <v>7.2999999999999995E-2</v>
      </c>
      <c r="G80" s="65"/>
      <c r="H80" s="33">
        <f t="shared" si="4"/>
        <v>0</v>
      </c>
      <c r="I80" s="65"/>
      <c r="J80" s="188"/>
      <c r="K80" s="7"/>
      <c r="L80" s="5"/>
    </row>
    <row r="81" spans="1:12" ht="18" customHeight="1" x14ac:dyDescent="0.25">
      <c r="A81" s="50" t="s">
        <v>82</v>
      </c>
      <c r="B81" s="29" t="s">
        <v>23</v>
      </c>
      <c r="C81" s="86">
        <v>88264</v>
      </c>
      <c r="D81" s="31" t="s">
        <v>58</v>
      </c>
      <c r="E81" s="32" t="s">
        <v>40</v>
      </c>
      <c r="F81" s="84">
        <v>7.2999999999999995E-2</v>
      </c>
      <c r="G81" s="65"/>
      <c r="H81" s="33">
        <f t="shared" si="4"/>
        <v>0</v>
      </c>
      <c r="I81" s="65"/>
      <c r="J81" s="188"/>
      <c r="K81" s="7"/>
      <c r="L81" s="7"/>
    </row>
    <row r="82" spans="1:12" ht="18" customHeight="1" x14ac:dyDescent="0.25">
      <c r="A82" s="47" t="s">
        <v>92</v>
      </c>
      <c r="B82" s="20" t="s">
        <v>23</v>
      </c>
      <c r="C82" s="85">
        <v>91935</v>
      </c>
      <c r="D82" s="27" t="s">
        <v>172</v>
      </c>
      <c r="E82" s="34" t="s">
        <v>36</v>
      </c>
      <c r="F82" s="34">
        <v>35</v>
      </c>
      <c r="G82" s="41"/>
      <c r="H82" s="28">
        <f>SUM(H83:H86)</f>
        <v>0</v>
      </c>
      <c r="I82" s="28">
        <f>H82*F82</f>
        <v>0</v>
      </c>
      <c r="J82" s="179">
        <f>I82*1.3251</f>
        <v>0</v>
      </c>
      <c r="L82" s="7"/>
    </row>
    <row r="83" spans="1:12" ht="18" customHeight="1" x14ac:dyDescent="0.25">
      <c r="A83" s="50" t="s">
        <v>82</v>
      </c>
      <c r="B83" s="44" t="s">
        <v>23</v>
      </c>
      <c r="C83" s="86">
        <v>995</v>
      </c>
      <c r="D83" s="39" t="s">
        <v>78</v>
      </c>
      <c r="E83" s="32" t="s">
        <v>36</v>
      </c>
      <c r="F83" s="84">
        <v>1.19</v>
      </c>
      <c r="G83" s="65"/>
      <c r="H83" s="33">
        <f t="shared" ref="H83:H86" si="5">G83*F83</f>
        <v>0</v>
      </c>
      <c r="I83" s="65"/>
      <c r="J83" s="188"/>
      <c r="K83" s="7"/>
      <c r="L83" s="5"/>
    </row>
    <row r="84" spans="1:12" ht="18" customHeight="1" x14ac:dyDescent="0.25">
      <c r="A84" s="50" t="s">
        <v>82</v>
      </c>
      <c r="B84" s="44" t="s">
        <v>23</v>
      </c>
      <c r="C84" s="86">
        <v>21127</v>
      </c>
      <c r="D84" s="31" t="s">
        <v>75</v>
      </c>
      <c r="E84" s="32" t="s">
        <v>33</v>
      </c>
      <c r="F84" s="84">
        <v>8.9999999999999993E-3</v>
      </c>
      <c r="G84" s="65"/>
      <c r="H84" s="33">
        <f t="shared" si="5"/>
        <v>0</v>
      </c>
      <c r="I84" s="65"/>
      <c r="J84" s="188"/>
      <c r="K84" s="7"/>
      <c r="L84" s="7"/>
    </row>
    <row r="85" spans="1:12" ht="18" customHeight="1" x14ac:dyDescent="0.25">
      <c r="A85" s="50" t="s">
        <v>82</v>
      </c>
      <c r="B85" s="44" t="s">
        <v>23</v>
      </c>
      <c r="C85" s="86">
        <v>88247</v>
      </c>
      <c r="D85" s="31" t="s">
        <v>56</v>
      </c>
      <c r="E85" s="32" t="s">
        <v>40</v>
      </c>
      <c r="F85" s="84">
        <v>0.115</v>
      </c>
      <c r="G85" s="65"/>
      <c r="H85" s="33">
        <f t="shared" si="5"/>
        <v>0</v>
      </c>
      <c r="I85" s="65"/>
      <c r="J85" s="188"/>
      <c r="L85" s="7"/>
    </row>
    <row r="86" spans="1:12" ht="18" customHeight="1" x14ac:dyDescent="0.25">
      <c r="A86" s="50" t="s">
        <v>82</v>
      </c>
      <c r="B86" s="29" t="s">
        <v>23</v>
      </c>
      <c r="C86" s="86">
        <v>88264</v>
      </c>
      <c r="D86" s="31" t="s">
        <v>58</v>
      </c>
      <c r="E86" s="32" t="s">
        <v>40</v>
      </c>
      <c r="F86" s="84">
        <v>0.115</v>
      </c>
      <c r="G86" s="65"/>
      <c r="H86" s="33">
        <f t="shared" si="5"/>
        <v>0</v>
      </c>
      <c r="I86" s="65"/>
      <c r="J86" s="188"/>
      <c r="L86" s="7"/>
    </row>
    <row r="87" spans="1:12" ht="18" customHeight="1" x14ac:dyDescent="0.25">
      <c r="A87" s="47" t="s">
        <v>93</v>
      </c>
      <c r="B87" s="20" t="s">
        <v>23</v>
      </c>
      <c r="C87" s="85">
        <v>91930</v>
      </c>
      <c r="D87" s="27" t="s">
        <v>170</v>
      </c>
      <c r="E87" s="34" t="s">
        <v>36</v>
      </c>
      <c r="F87" s="34">
        <v>70</v>
      </c>
      <c r="G87" s="41"/>
      <c r="H87" s="28">
        <f>SUM(H88:H91)</f>
        <v>0</v>
      </c>
      <c r="I87" s="28">
        <f>H87*F87</f>
        <v>0</v>
      </c>
      <c r="J87" s="179">
        <f>I87*1.3251</f>
        <v>0</v>
      </c>
      <c r="K87" s="7"/>
      <c r="L87" s="5"/>
    </row>
    <row r="88" spans="1:12" ht="18" customHeight="1" x14ac:dyDescent="0.25">
      <c r="A88" s="50" t="s">
        <v>82</v>
      </c>
      <c r="B88" s="44" t="s">
        <v>23</v>
      </c>
      <c r="C88" s="86">
        <v>982</v>
      </c>
      <c r="D88" s="39" t="s">
        <v>171</v>
      </c>
      <c r="E88" s="32" t="s">
        <v>36</v>
      </c>
      <c r="F88" s="84">
        <v>1.19</v>
      </c>
      <c r="G88" s="65"/>
      <c r="H88" s="33">
        <f t="shared" ref="H88:H91" si="6">G88*F88</f>
        <v>0</v>
      </c>
      <c r="I88" s="65"/>
      <c r="J88" s="188"/>
      <c r="K88" s="7"/>
      <c r="L88" s="5"/>
    </row>
    <row r="89" spans="1:12" ht="18" customHeight="1" x14ac:dyDescent="0.25">
      <c r="A89" s="50" t="s">
        <v>82</v>
      </c>
      <c r="B89" s="44" t="s">
        <v>23</v>
      </c>
      <c r="C89" s="86">
        <v>21127</v>
      </c>
      <c r="D89" s="31" t="s">
        <v>75</v>
      </c>
      <c r="E89" s="32" t="s">
        <v>33</v>
      </c>
      <c r="F89" s="84">
        <v>8.9999999999999993E-3</v>
      </c>
      <c r="G89" s="65"/>
      <c r="H89" s="33">
        <f t="shared" si="6"/>
        <v>0</v>
      </c>
      <c r="I89" s="65"/>
      <c r="J89" s="188"/>
      <c r="K89" s="7"/>
      <c r="L89" s="5"/>
    </row>
    <row r="90" spans="1:12" ht="18" customHeight="1" x14ac:dyDescent="0.25">
      <c r="A90" s="50" t="s">
        <v>82</v>
      </c>
      <c r="B90" s="44" t="s">
        <v>23</v>
      </c>
      <c r="C90" s="86">
        <v>88247</v>
      </c>
      <c r="D90" s="31" t="s">
        <v>56</v>
      </c>
      <c r="E90" s="32" t="s">
        <v>40</v>
      </c>
      <c r="F90" s="84">
        <v>5.1999999999999998E-2</v>
      </c>
      <c r="G90" s="65"/>
      <c r="H90" s="33">
        <f t="shared" si="6"/>
        <v>0</v>
      </c>
      <c r="I90" s="65"/>
      <c r="J90" s="188"/>
      <c r="K90" s="7"/>
      <c r="L90" s="5"/>
    </row>
    <row r="91" spans="1:12" ht="18" customHeight="1" x14ac:dyDescent="0.25">
      <c r="A91" s="50" t="s">
        <v>82</v>
      </c>
      <c r="B91" s="29" t="s">
        <v>23</v>
      </c>
      <c r="C91" s="86">
        <v>88264</v>
      </c>
      <c r="D91" s="31" t="s">
        <v>58</v>
      </c>
      <c r="E91" s="32" t="s">
        <v>40</v>
      </c>
      <c r="F91" s="84">
        <v>5.1999999999999998E-2</v>
      </c>
      <c r="G91" s="65"/>
      <c r="H91" s="33">
        <f t="shared" si="6"/>
        <v>0</v>
      </c>
      <c r="I91" s="65"/>
      <c r="J91" s="188"/>
      <c r="K91" s="7"/>
      <c r="L91" s="5"/>
    </row>
    <row r="92" spans="1:12" ht="18" customHeight="1" x14ac:dyDescent="0.25">
      <c r="A92" s="146" t="s">
        <v>94</v>
      </c>
      <c r="B92" s="180" t="s">
        <v>23</v>
      </c>
      <c r="C92" s="182">
        <v>91928</v>
      </c>
      <c r="D92" s="181" t="s">
        <v>168</v>
      </c>
      <c r="E92" s="147" t="s">
        <v>36</v>
      </c>
      <c r="F92" s="147">
        <v>32</v>
      </c>
      <c r="G92" s="164"/>
      <c r="H92" s="56">
        <f>SUM(H93:H96)</f>
        <v>0</v>
      </c>
      <c r="I92" s="28">
        <f>H92*F92</f>
        <v>0</v>
      </c>
      <c r="J92" s="179">
        <f>I92*1.3251</f>
        <v>0</v>
      </c>
      <c r="K92" s="7"/>
      <c r="L92" s="5"/>
    </row>
    <row r="93" spans="1:12" ht="18" customHeight="1" x14ac:dyDescent="0.25">
      <c r="A93" s="50" t="s">
        <v>82</v>
      </c>
      <c r="B93" s="44" t="s">
        <v>23</v>
      </c>
      <c r="C93" s="86">
        <v>981</v>
      </c>
      <c r="D93" s="39" t="s">
        <v>169</v>
      </c>
      <c r="E93" s="32" t="s">
        <v>36</v>
      </c>
      <c r="F93" s="84">
        <v>1.19</v>
      </c>
      <c r="G93" s="65"/>
      <c r="H93" s="33">
        <f t="shared" ref="H93:H96" si="7">G93*F93</f>
        <v>0</v>
      </c>
      <c r="I93" s="65"/>
      <c r="J93" s="188"/>
      <c r="K93" s="7"/>
      <c r="L93" s="5"/>
    </row>
    <row r="94" spans="1:12" ht="18" customHeight="1" x14ac:dyDescent="0.25">
      <c r="A94" s="50" t="s">
        <v>82</v>
      </c>
      <c r="B94" s="44" t="s">
        <v>23</v>
      </c>
      <c r="C94" s="86">
        <v>21127</v>
      </c>
      <c r="D94" s="31" t="s">
        <v>75</v>
      </c>
      <c r="E94" s="32" t="s">
        <v>33</v>
      </c>
      <c r="F94" s="84">
        <v>8.9999999999999993E-3</v>
      </c>
      <c r="G94" s="65"/>
      <c r="H94" s="33">
        <f t="shared" si="7"/>
        <v>0</v>
      </c>
      <c r="I94" s="65"/>
      <c r="J94" s="188"/>
      <c r="K94" s="7"/>
      <c r="L94" s="5"/>
    </row>
    <row r="95" spans="1:12" ht="18" customHeight="1" x14ac:dyDescent="0.25">
      <c r="A95" s="50" t="s">
        <v>82</v>
      </c>
      <c r="B95" s="44" t="s">
        <v>23</v>
      </c>
      <c r="C95" s="86">
        <v>88247</v>
      </c>
      <c r="D95" s="31" t="s">
        <v>56</v>
      </c>
      <c r="E95" s="32" t="s">
        <v>40</v>
      </c>
      <c r="F95" s="84">
        <v>0.04</v>
      </c>
      <c r="G95" s="65"/>
      <c r="H95" s="33">
        <f t="shared" si="7"/>
        <v>0</v>
      </c>
      <c r="I95" s="65"/>
      <c r="J95" s="188"/>
      <c r="K95" s="7"/>
      <c r="L95" s="5"/>
    </row>
    <row r="96" spans="1:12" ht="18" customHeight="1" x14ac:dyDescent="0.25">
      <c r="A96" s="50" t="s">
        <v>82</v>
      </c>
      <c r="B96" s="29" t="s">
        <v>23</v>
      </c>
      <c r="C96" s="86">
        <v>88264</v>
      </c>
      <c r="D96" s="31" t="s">
        <v>58</v>
      </c>
      <c r="E96" s="32" t="s">
        <v>40</v>
      </c>
      <c r="F96" s="84">
        <v>0.04</v>
      </c>
      <c r="G96" s="65"/>
      <c r="H96" s="33">
        <f t="shared" si="7"/>
        <v>0</v>
      </c>
      <c r="I96" s="65"/>
      <c r="J96" s="188"/>
      <c r="K96" s="7"/>
      <c r="L96" s="5"/>
    </row>
    <row r="97" spans="1:12" ht="18" customHeight="1" x14ac:dyDescent="0.25">
      <c r="A97" s="146" t="s">
        <v>15</v>
      </c>
      <c r="B97" s="180" t="s">
        <v>23</v>
      </c>
      <c r="C97" s="182">
        <v>91926</v>
      </c>
      <c r="D97" s="181" t="s">
        <v>167</v>
      </c>
      <c r="E97" s="147" t="s">
        <v>36</v>
      </c>
      <c r="F97" s="147">
        <v>2500</v>
      </c>
      <c r="G97" s="164"/>
      <c r="H97" s="56">
        <f>SUM(H98:H101)</f>
        <v>0</v>
      </c>
      <c r="I97" s="28">
        <f>H97*F97</f>
        <v>0</v>
      </c>
      <c r="J97" s="179">
        <f>I97*1.3251</f>
        <v>0</v>
      </c>
      <c r="K97" s="7"/>
      <c r="L97" s="7"/>
    </row>
    <row r="98" spans="1:12" ht="18" customHeight="1" x14ac:dyDescent="0.25">
      <c r="A98" s="50" t="s">
        <v>82</v>
      </c>
      <c r="B98" s="44" t="s">
        <v>23</v>
      </c>
      <c r="C98" s="86">
        <v>1014</v>
      </c>
      <c r="D98" s="39" t="s">
        <v>79</v>
      </c>
      <c r="E98" s="32" t="s">
        <v>36</v>
      </c>
      <c r="F98" s="84">
        <v>1.19</v>
      </c>
      <c r="G98" s="65"/>
      <c r="H98" s="33">
        <f t="shared" ref="H98:H105" si="8">G98*F98</f>
        <v>0</v>
      </c>
      <c r="I98" s="65"/>
      <c r="J98" s="188"/>
      <c r="L98" s="7"/>
    </row>
    <row r="99" spans="1:12" ht="18" customHeight="1" x14ac:dyDescent="0.25">
      <c r="A99" s="50" t="s">
        <v>82</v>
      </c>
      <c r="B99" s="44" t="s">
        <v>23</v>
      </c>
      <c r="C99" s="86">
        <v>21127</v>
      </c>
      <c r="D99" s="31" t="s">
        <v>75</v>
      </c>
      <c r="E99" s="32" t="s">
        <v>33</v>
      </c>
      <c r="F99" s="84">
        <v>8.9999999999999993E-3</v>
      </c>
      <c r="G99" s="65"/>
      <c r="H99" s="33">
        <f t="shared" si="8"/>
        <v>0</v>
      </c>
      <c r="I99" s="65"/>
      <c r="J99" s="188"/>
      <c r="L99" s="7"/>
    </row>
    <row r="100" spans="1:12" ht="18" customHeight="1" x14ac:dyDescent="0.25">
      <c r="A100" s="50" t="s">
        <v>82</v>
      </c>
      <c r="B100" s="44" t="s">
        <v>23</v>
      </c>
      <c r="C100" s="86">
        <v>88247</v>
      </c>
      <c r="D100" s="31" t="s">
        <v>56</v>
      </c>
      <c r="E100" s="32" t="s">
        <v>40</v>
      </c>
      <c r="F100" s="84">
        <v>0.03</v>
      </c>
      <c r="G100" s="65"/>
      <c r="H100" s="33">
        <f t="shared" si="8"/>
        <v>0</v>
      </c>
      <c r="I100" s="65"/>
      <c r="J100" s="188"/>
      <c r="K100" s="7"/>
      <c r="L100" s="5"/>
    </row>
    <row r="101" spans="1:12" ht="18" customHeight="1" x14ac:dyDescent="0.25">
      <c r="A101" s="50" t="s">
        <v>82</v>
      </c>
      <c r="B101" s="29" t="s">
        <v>23</v>
      </c>
      <c r="C101" s="86">
        <v>88264</v>
      </c>
      <c r="D101" s="31" t="s">
        <v>58</v>
      </c>
      <c r="E101" s="32" t="s">
        <v>40</v>
      </c>
      <c r="F101" s="84">
        <v>0.03</v>
      </c>
      <c r="G101" s="65"/>
      <c r="H101" s="33">
        <f t="shared" si="8"/>
        <v>0</v>
      </c>
      <c r="I101" s="65"/>
      <c r="J101" s="188"/>
      <c r="K101" s="7"/>
      <c r="L101" s="7"/>
    </row>
    <row r="102" spans="1:12" ht="18" customHeight="1" x14ac:dyDescent="0.25">
      <c r="A102" s="146" t="s">
        <v>16</v>
      </c>
      <c r="B102" s="180" t="s">
        <v>23</v>
      </c>
      <c r="C102" s="182">
        <v>97329</v>
      </c>
      <c r="D102" s="183" t="s">
        <v>145</v>
      </c>
      <c r="E102" s="147" t="s">
        <v>147</v>
      </c>
      <c r="F102" s="147">
        <v>1</v>
      </c>
      <c r="G102" s="164"/>
      <c r="H102" s="164">
        <f>SUM(H103:H105)</f>
        <v>0</v>
      </c>
      <c r="I102" s="28">
        <f>H102*F102</f>
        <v>0</v>
      </c>
      <c r="J102" s="179">
        <f>I102*1.3251</f>
        <v>0</v>
      </c>
      <c r="K102" s="7"/>
      <c r="L102" s="7"/>
    </row>
    <row r="103" spans="1:12" ht="18" customHeight="1" x14ac:dyDescent="0.25">
      <c r="A103" s="49" t="s">
        <v>82</v>
      </c>
      <c r="B103" s="44" t="s">
        <v>23</v>
      </c>
      <c r="C103" s="83">
        <v>39660</v>
      </c>
      <c r="D103" s="64" t="s">
        <v>146</v>
      </c>
      <c r="E103" s="32" t="s">
        <v>147</v>
      </c>
      <c r="F103" s="84">
        <v>1</v>
      </c>
      <c r="G103" s="65"/>
      <c r="H103" s="33">
        <f t="shared" si="8"/>
        <v>0</v>
      </c>
      <c r="I103" s="130"/>
      <c r="J103" s="66"/>
      <c r="K103" s="7"/>
      <c r="L103" s="7"/>
    </row>
    <row r="104" spans="1:12" ht="18" customHeight="1" x14ac:dyDescent="0.25">
      <c r="A104" s="48" t="s">
        <v>82</v>
      </c>
      <c r="B104" s="29" t="s">
        <v>23</v>
      </c>
      <c r="C104" s="86">
        <v>88247</v>
      </c>
      <c r="D104" s="31" t="s">
        <v>56</v>
      </c>
      <c r="E104" s="32" t="s">
        <v>40</v>
      </c>
      <c r="F104" s="84">
        <v>50</v>
      </c>
      <c r="G104" s="65"/>
      <c r="H104" s="33">
        <f t="shared" si="8"/>
        <v>0</v>
      </c>
      <c r="I104" s="128"/>
      <c r="J104" s="66"/>
      <c r="K104" s="7"/>
      <c r="L104" s="7"/>
    </row>
    <row r="105" spans="1:12" ht="18" customHeight="1" thickBot="1" x14ac:dyDescent="0.3">
      <c r="A105" s="246" t="s">
        <v>82</v>
      </c>
      <c r="B105" s="247" t="s">
        <v>23</v>
      </c>
      <c r="C105" s="248">
        <v>88264</v>
      </c>
      <c r="D105" s="249" t="s">
        <v>58</v>
      </c>
      <c r="E105" s="250" t="s">
        <v>40</v>
      </c>
      <c r="F105" s="251">
        <v>50</v>
      </c>
      <c r="G105" s="252"/>
      <c r="H105" s="253">
        <f t="shared" si="8"/>
        <v>0</v>
      </c>
      <c r="I105" s="254"/>
      <c r="J105" s="255"/>
      <c r="K105" s="7"/>
      <c r="L105" s="7"/>
    </row>
    <row r="106" spans="1:12" ht="21.75" customHeight="1" x14ac:dyDescent="0.3">
      <c r="A106" s="165">
        <v>3</v>
      </c>
      <c r="B106" s="256"/>
      <c r="C106" s="257"/>
      <c r="D106" s="258" t="s">
        <v>130</v>
      </c>
      <c r="E106" s="259"/>
      <c r="F106" s="260"/>
      <c r="G106" s="261"/>
      <c r="H106" s="261"/>
      <c r="I106" s="262">
        <f>SUM(I107:I142)</f>
        <v>0</v>
      </c>
      <c r="J106" s="263">
        <f>SUM(J107:J142)</f>
        <v>0</v>
      </c>
      <c r="L106" s="7"/>
    </row>
    <row r="107" spans="1:12" ht="18" customHeight="1" x14ac:dyDescent="0.25">
      <c r="A107" s="47" t="s">
        <v>17</v>
      </c>
      <c r="B107" s="20" t="s">
        <v>120</v>
      </c>
      <c r="C107" s="26"/>
      <c r="D107" s="27" t="s">
        <v>201</v>
      </c>
      <c r="E107" s="34" t="str">
        <f>E108</f>
        <v>Unidade</v>
      </c>
      <c r="F107" s="34">
        <v>1</v>
      </c>
      <c r="G107" s="41"/>
      <c r="H107" s="28">
        <f>SUM(H108:H110)</f>
        <v>0</v>
      </c>
      <c r="I107" s="28">
        <f>H107*F107</f>
        <v>0</v>
      </c>
      <c r="J107" s="179">
        <f>I107*1.3251</f>
        <v>0</v>
      </c>
      <c r="L107" s="7"/>
    </row>
    <row r="108" spans="1:12" ht="18" customHeight="1" x14ac:dyDescent="0.25">
      <c r="A108" s="50" t="s">
        <v>82</v>
      </c>
      <c r="B108" s="29" t="s">
        <v>29</v>
      </c>
      <c r="C108" s="30"/>
      <c r="D108" s="39" t="s">
        <v>203</v>
      </c>
      <c r="E108" s="32" t="s">
        <v>3</v>
      </c>
      <c r="F108" s="32">
        <v>1</v>
      </c>
      <c r="G108" s="65"/>
      <c r="H108" s="33">
        <f t="shared" ref="H108:H110" si="9">G108*F108</f>
        <v>0</v>
      </c>
      <c r="I108" s="43"/>
      <c r="J108" s="188"/>
      <c r="K108" s="7"/>
      <c r="L108" s="5"/>
    </row>
    <row r="109" spans="1:12" ht="18" customHeight="1" x14ac:dyDescent="0.25">
      <c r="A109" s="50" t="s">
        <v>82</v>
      </c>
      <c r="B109" s="29" t="s">
        <v>23</v>
      </c>
      <c r="C109" s="30">
        <v>88247</v>
      </c>
      <c r="D109" s="31" t="s">
        <v>56</v>
      </c>
      <c r="E109" s="32" t="s">
        <v>40</v>
      </c>
      <c r="F109" s="32">
        <v>100</v>
      </c>
      <c r="G109" s="65"/>
      <c r="H109" s="33">
        <f t="shared" si="9"/>
        <v>0</v>
      </c>
      <c r="I109" s="33"/>
      <c r="J109" s="188"/>
      <c r="K109" s="7"/>
      <c r="L109" s="7"/>
    </row>
    <row r="110" spans="1:12" ht="18" customHeight="1" x14ac:dyDescent="0.25">
      <c r="A110" s="50" t="s">
        <v>82</v>
      </c>
      <c r="B110" s="29" t="s">
        <v>23</v>
      </c>
      <c r="C110" s="30">
        <v>88266</v>
      </c>
      <c r="D110" s="31" t="s">
        <v>153</v>
      </c>
      <c r="E110" s="32" t="s">
        <v>40</v>
      </c>
      <c r="F110" s="32">
        <v>100</v>
      </c>
      <c r="G110" s="65"/>
      <c r="H110" s="33">
        <f t="shared" si="9"/>
        <v>0</v>
      </c>
      <c r="I110" s="33"/>
      <c r="J110" s="188"/>
      <c r="L110" s="7"/>
    </row>
    <row r="111" spans="1:12" ht="18" customHeight="1" x14ac:dyDescent="0.25">
      <c r="A111" s="47" t="s">
        <v>18</v>
      </c>
      <c r="B111" s="20" t="s">
        <v>120</v>
      </c>
      <c r="C111" s="26"/>
      <c r="D111" s="27" t="s">
        <v>202</v>
      </c>
      <c r="E111" s="34" t="str">
        <f>E112</f>
        <v>Unidade</v>
      </c>
      <c r="F111" s="34">
        <v>1</v>
      </c>
      <c r="G111" s="41"/>
      <c r="H111" s="28">
        <f>SUM(H112:H114)</f>
        <v>0</v>
      </c>
      <c r="I111" s="28">
        <f>H111*F111</f>
        <v>0</v>
      </c>
      <c r="J111" s="179">
        <f>I111*1.3251</f>
        <v>0</v>
      </c>
      <c r="L111" s="7"/>
    </row>
    <row r="112" spans="1:12" ht="18" customHeight="1" x14ac:dyDescent="0.25">
      <c r="A112" s="50" t="s">
        <v>82</v>
      </c>
      <c r="B112" s="29" t="s">
        <v>29</v>
      </c>
      <c r="C112" s="30"/>
      <c r="D112" s="39" t="s">
        <v>204</v>
      </c>
      <c r="E112" s="32" t="s">
        <v>3</v>
      </c>
      <c r="F112" s="32">
        <v>1</v>
      </c>
      <c r="G112" s="65"/>
      <c r="H112" s="33">
        <f t="shared" ref="H112:H114" si="10">G112*F112</f>
        <v>0</v>
      </c>
      <c r="I112" s="43"/>
      <c r="J112" s="188"/>
      <c r="L112" s="7"/>
    </row>
    <row r="113" spans="1:12" ht="18" customHeight="1" x14ac:dyDescent="0.25">
      <c r="A113" s="50" t="s">
        <v>82</v>
      </c>
      <c r="B113" s="29" t="s">
        <v>23</v>
      </c>
      <c r="C113" s="30">
        <v>88247</v>
      </c>
      <c r="D113" s="31" t="s">
        <v>56</v>
      </c>
      <c r="E113" s="32" t="s">
        <v>40</v>
      </c>
      <c r="F113" s="32">
        <v>70</v>
      </c>
      <c r="G113" s="65"/>
      <c r="H113" s="33">
        <f t="shared" si="10"/>
        <v>0</v>
      </c>
      <c r="I113" s="33"/>
      <c r="J113" s="188"/>
      <c r="K113" s="7"/>
      <c r="L113" s="5"/>
    </row>
    <row r="114" spans="1:12" ht="18" customHeight="1" x14ac:dyDescent="0.25">
      <c r="A114" s="50" t="s">
        <v>82</v>
      </c>
      <c r="B114" s="29" t="s">
        <v>23</v>
      </c>
      <c r="C114" s="30">
        <v>88266</v>
      </c>
      <c r="D114" s="31" t="s">
        <v>153</v>
      </c>
      <c r="E114" s="32" t="s">
        <v>40</v>
      </c>
      <c r="F114" s="32">
        <v>70</v>
      </c>
      <c r="G114" s="65"/>
      <c r="H114" s="33">
        <f t="shared" si="10"/>
        <v>0</v>
      </c>
      <c r="I114" s="33"/>
      <c r="J114" s="188"/>
      <c r="K114" s="7"/>
      <c r="L114" s="7"/>
    </row>
    <row r="115" spans="1:12" ht="18" customHeight="1" x14ac:dyDescent="0.25">
      <c r="A115" s="47" t="s">
        <v>219</v>
      </c>
      <c r="B115" s="20" t="s">
        <v>120</v>
      </c>
      <c r="C115" s="26"/>
      <c r="D115" s="27" t="s">
        <v>205</v>
      </c>
      <c r="E115" s="34" t="str">
        <f>E116</f>
        <v>Unidade</v>
      </c>
      <c r="F115" s="34">
        <v>1</v>
      </c>
      <c r="G115" s="41"/>
      <c r="H115" s="28">
        <f>SUM(H116:H118)</f>
        <v>0</v>
      </c>
      <c r="I115" s="28">
        <f>H115*F115</f>
        <v>0</v>
      </c>
      <c r="J115" s="179">
        <f>I115*1.3251</f>
        <v>0</v>
      </c>
      <c r="L115" s="7"/>
    </row>
    <row r="116" spans="1:12" ht="18" customHeight="1" x14ac:dyDescent="0.25">
      <c r="A116" s="50" t="s">
        <v>82</v>
      </c>
      <c r="B116" s="29" t="s">
        <v>29</v>
      </c>
      <c r="C116" s="30"/>
      <c r="D116" s="39" t="s">
        <v>206</v>
      </c>
      <c r="E116" s="32" t="s">
        <v>3</v>
      </c>
      <c r="F116" s="32">
        <v>1</v>
      </c>
      <c r="G116" s="65"/>
      <c r="H116" s="33">
        <f t="shared" ref="H116:H142" si="11">G116*F116</f>
        <v>0</v>
      </c>
      <c r="I116" s="43"/>
      <c r="J116" s="188"/>
      <c r="L116" s="7"/>
    </row>
    <row r="117" spans="1:12" ht="18" customHeight="1" x14ac:dyDescent="0.25">
      <c r="A117" s="50" t="s">
        <v>82</v>
      </c>
      <c r="B117" s="29" t="s">
        <v>23</v>
      </c>
      <c r="C117" s="30">
        <v>88247</v>
      </c>
      <c r="D117" s="31" t="s">
        <v>56</v>
      </c>
      <c r="E117" s="32" t="s">
        <v>40</v>
      </c>
      <c r="F117" s="32">
        <v>55</v>
      </c>
      <c r="G117" s="65"/>
      <c r="H117" s="33">
        <f t="shared" si="11"/>
        <v>0</v>
      </c>
      <c r="I117" s="33"/>
      <c r="J117" s="188"/>
      <c r="L117" s="7"/>
    </row>
    <row r="118" spans="1:12" ht="18" customHeight="1" x14ac:dyDescent="0.25">
      <c r="A118" s="50" t="s">
        <v>82</v>
      </c>
      <c r="B118" s="29" t="s">
        <v>23</v>
      </c>
      <c r="C118" s="30">
        <v>88266</v>
      </c>
      <c r="D118" s="31" t="s">
        <v>153</v>
      </c>
      <c r="E118" s="32" t="s">
        <v>40</v>
      </c>
      <c r="F118" s="32">
        <v>55</v>
      </c>
      <c r="G118" s="65"/>
      <c r="H118" s="33">
        <f t="shared" si="11"/>
        <v>0</v>
      </c>
      <c r="I118" s="33"/>
      <c r="J118" s="188"/>
      <c r="K118" s="7"/>
      <c r="L118" s="5"/>
    </row>
    <row r="119" spans="1:12" ht="18" customHeight="1" x14ac:dyDescent="0.25">
      <c r="A119" s="47" t="s">
        <v>220</v>
      </c>
      <c r="B119" s="20" t="s">
        <v>120</v>
      </c>
      <c r="C119" s="26"/>
      <c r="D119" s="27" t="s">
        <v>208</v>
      </c>
      <c r="E119" s="34" t="str">
        <f>E120</f>
        <v>Unidade</v>
      </c>
      <c r="F119" s="34">
        <v>1</v>
      </c>
      <c r="G119" s="41"/>
      <c r="H119" s="28">
        <f>SUM(H120:H122)</f>
        <v>0</v>
      </c>
      <c r="I119" s="28">
        <f>H119*F119</f>
        <v>0</v>
      </c>
      <c r="J119" s="179">
        <f>I119*1.3251</f>
        <v>0</v>
      </c>
      <c r="K119" s="7"/>
      <c r="L119" s="7"/>
    </row>
    <row r="120" spans="1:12" ht="18" customHeight="1" x14ac:dyDescent="0.25">
      <c r="A120" s="50" t="s">
        <v>82</v>
      </c>
      <c r="B120" s="29" t="s">
        <v>29</v>
      </c>
      <c r="C120" s="30"/>
      <c r="D120" s="39" t="s">
        <v>212</v>
      </c>
      <c r="E120" s="32" t="s">
        <v>3</v>
      </c>
      <c r="F120" s="32">
        <v>1</v>
      </c>
      <c r="G120" s="65"/>
      <c r="H120" s="33">
        <f t="shared" si="11"/>
        <v>0</v>
      </c>
      <c r="I120" s="43"/>
      <c r="J120" s="188"/>
      <c r="L120" s="7"/>
    </row>
    <row r="121" spans="1:12" ht="18" customHeight="1" x14ac:dyDescent="0.25">
      <c r="A121" s="50" t="s">
        <v>82</v>
      </c>
      <c r="B121" s="29" t="s">
        <v>23</v>
      </c>
      <c r="C121" s="30">
        <v>88247</v>
      </c>
      <c r="D121" s="31" t="s">
        <v>56</v>
      </c>
      <c r="E121" s="32" t="s">
        <v>40</v>
      </c>
      <c r="F121" s="32">
        <v>50</v>
      </c>
      <c r="G121" s="65"/>
      <c r="H121" s="33">
        <f t="shared" si="11"/>
        <v>0</v>
      </c>
      <c r="I121" s="33"/>
      <c r="J121" s="188"/>
      <c r="L121" s="7"/>
    </row>
    <row r="122" spans="1:12" ht="18" customHeight="1" x14ac:dyDescent="0.25">
      <c r="A122" s="50" t="s">
        <v>82</v>
      </c>
      <c r="B122" s="29" t="s">
        <v>23</v>
      </c>
      <c r="C122" s="30">
        <v>88266</v>
      </c>
      <c r="D122" s="31" t="s">
        <v>153</v>
      </c>
      <c r="E122" s="32" t="s">
        <v>40</v>
      </c>
      <c r="F122" s="32">
        <v>50</v>
      </c>
      <c r="G122" s="65"/>
      <c r="H122" s="33">
        <f t="shared" si="11"/>
        <v>0</v>
      </c>
      <c r="I122" s="33"/>
      <c r="J122" s="188"/>
      <c r="L122" s="7"/>
    </row>
    <row r="123" spans="1:12" ht="18" customHeight="1" x14ac:dyDescent="0.25">
      <c r="A123" s="47" t="s">
        <v>221</v>
      </c>
      <c r="B123" s="20" t="s">
        <v>120</v>
      </c>
      <c r="C123" s="26"/>
      <c r="D123" s="27" t="s">
        <v>211</v>
      </c>
      <c r="E123" s="34" t="str">
        <f>E124</f>
        <v>Unidade</v>
      </c>
      <c r="F123" s="34">
        <v>1</v>
      </c>
      <c r="G123" s="41"/>
      <c r="H123" s="28">
        <f>SUM(H124:H126)</f>
        <v>0</v>
      </c>
      <c r="I123" s="28">
        <f>H123*F123</f>
        <v>0</v>
      </c>
      <c r="J123" s="179">
        <f>I123*1.3251</f>
        <v>0</v>
      </c>
      <c r="K123" s="7"/>
      <c r="L123" s="5"/>
    </row>
    <row r="124" spans="1:12" ht="18" customHeight="1" x14ac:dyDescent="0.25">
      <c r="A124" s="50" t="s">
        <v>82</v>
      </c>
      <c r="B124" s="29" t="s">
        <v>29</v>
      </c>
      <c r="C124" s="30"/>
      <c r="D124" s="39" t="s">
        <v>210</v>
      </c>
      <c r="E124" s="32" t="s">
        <v>3</v>
      </c>
      <c r="F124" s="32">
        <v>1</v>
      </c>
      <c r="G124" s="65"/>
      <c r="H124" s="33">
        <f t="shared" si="11"/>
        <v>0</v>
      </c>
      <c r="I124" s="43"/>
      <c r="J124" s="188"/>
      <c r="K124" s="7"/>
      <c r="L124" s="7"/>
    </row>
    <row r="125" spans="1:12" ht="18" customHeight="1" x14ac:dyDescent="0.25">
      <c r="A125" s="50" t="s">
        <v>82</v>
      </c>
      <c r="B125" s="29" t="s">
        <v>23</v>
      </c>
      <c r="C125" s="30">
        <v>88247</v>
      </c>
      <c r="D125" s="31" t="s">
        <v>56</v>
      </c>
      <c r="E125" s="32" t="s">
        <v>40</v>
      </c>
      <c r="F125" s="32">
        <v>65</v>
      </c>
      <c r="G125" s="65"/>
      <c r="H125" s="33">
        <f t="shared" si="11"/>
        <v>0</v>
      </c>
      <c r="I125" s="33"/>
      <c r="J125" s="188"/>
      <c r="L125" s="7"/>
    </row>
    <row r="126" spans="1:12" ht="18" customHeight="1" x14ac:dyDescent="0.25">
      <c r="A126" s="50" t="s">
        <v>82</v>
      </c>
      <c r="B126" s="29" t="s">
        <v>23</v>
      </c>
      <c r="C126" s="30">
        <v>88266</v>
      </c>
      <c r="D126" s="31" t="s">
        <v>153</v>
      </c>
      <c r="E126" s="32" t="s">
        <v>40</v>
      </c>
      <c r="F126" s="32">
        <v>65</v>
      </c>
      <c r="G126" s="65"/>
      <c r="H126" s="33">
        <f t="shared" si="11"/>
        <v>0</v>
      </c>
      <c r="I126" s="33"/>
      <c r="J126" s="188"/>
      <c r="L126" s="7"/>
    </row>
    <row r="127" spans="1:12" ht="18" customHeight="1" x14ac:dyDescent="0.25">
      <c r="A127" s="47" t="s">
        <v>222</v>
      </c>
      <c r="B127" s="20" t="s">
        <v>120</v>
      </c>
      <c r="C127" s="26"/>
      <c r="D127" s="27" t="s">
        <v>207</v>
      </c>
      <c r="E127" s="34" t="str">
        <f>E128</f>
        <v>Unidade</v>
      </c>
      <c r="F127" s="34">
        <v>1</v>
      </c>
      <c r="G127" s="41"/>
      <c r="H127" s="28">
        <f>SUM(H128:H130)</f>
        <v>0</v>
      </c>
      <c r="I127" s="28">
        <f>H127*F127</f>
        <v>0</v>
      </c>
      <c r="J127" s="179">
        <f>I127*1.3251</f>
        <v>0</v>
      </c>
      <c r="K127" s="7"/>
      <c r="L127" s="5"/>
    </row>
    <row r="128" spans="1:12" ht="18" customHeight="1" x14ac:dyDescent="0.25">
      <c r="A128" s="50" t="s">
        <v>82</v>
      </c>
      <c r="B128" s="29" t="s">
        <v>29</v>
      </c>
      <c r="C128" s="30"/>
      <c r="D128" s="39" t="s">
        <v>209</v>
      </c>
      <c r="E128" s="32" t="s">
        <v>3</v>
      </c>
      <c r="F128" s="32">
        <v>1</v>
      </c>
      <c r="G128" s="65"/>
      <c r="H128" s="33">
        <f t="shared" si="11"/>
        <v>0</v>
      </c>
      <c r="I128" s="43"/>
      <c r="J128" s="188"/>
      <c r="K128" s="7"/>
      <c r="L128" s="7"/>
    </row>
    <row r="129" spans="1:12" ht="18" customHeight="1" x14ac:dyDescent="0.25">
      <c r="A129" s="50" t="s">
        <v>82</v>
      </c>
      <c r="B129" s="29" t="s">
        <v>23</v>
      </c>
      <c r="C129" s="30">
        <v>88247</v>
      </c>
      <c r="D129" s="31" t="s">
        <v>56</v>
      </c>
      <c r="E129" s="32" t="s">
        <v>40</v>
      </c>
      <c r="F129" s="32">
        <v>20</v>
      </c>
      <c r="G129" s="65"/>
      <c r="H129" s="33">
        <f t="shared" si="11"/>
        <v>0</v>
      </c>
      <c r="I129" s="33"/>
      <c r="J129" s="188"/>
      <c r="L129" s="7"/>
    </row>
    <row r="130" spans="1:12" ht="18" customHeight="1" x14ac:dyDescent="0.25">
      <c r="A130" s="50" t="s">
        <v>82</v>
      </c>
      <c r="B130" s="29" t="s">
        <v>23</v>
      </c>
      <c r="C130" s="30">
        <v>88266</v>
      </c>
      <c r="D130" s="31" t="s">
        <v>153</v>
      </c>
      <c r="E130" s="32" t="s">
        <v>40</v>
      </c>
      <c r="F130" s="32">
        <v>20</v>
      </c>
      <c r="G130" s="65"/>
      <c r="H130" s="33">
        <f t="shared" si="11"/>
        <v>0</v>
      </c>
      <c r="I130" s="33"/>
      <c r="J130" s="188"/>
      <c r="L130" s="7"/>
    </row>
    <row r="131" spans="1:12" ht="18" customHeight="1" x14ac:dyDescent="0.25">
      <c r="A131" s="47" t="s">
        <v>223</v>
      </c>
      <c r="B131" s="20" t="s">
        <v>120</v>
      </c>
      <c r="C131" s="26"/>
      <c r="D131" s="27" t="s">
        <v>154</v>
      </c>
      <c r="E131" s="34" t="str">
        <f>E132</f>
        <v>Unidade</v>
      </c>
      <c r="F131" s="34">
        <v>1</v>
      </c>
      <c r="G131" s="41"/>
      <c r="H131" s="28">
        <f>SUM(H132:H134)</f>
        <v>0</v>
      </c>
      <c r="I131" s="28">
        <f>H131*F131</f>
        <v>0</v>
      </c>
      <c r="J131" s="179">
        <f>I131*1.3251</f>
        <v>0</v>
      </c>
      <c r="L131" s="7"/>
    </row>
    <row r="132" spans="1:12" ht="18" customHeight="1" x14ac:dyDescent="0.25">
      <c r="A132" s="50" t="s">
        <v>82</v>
      </c>
      <c r="B132" s="29" t="s">
        <v>29</v>
      </c>
      <c r="C132" s="30"/>
      <c r="D132" s="39" t="s">
        <v>155</v>
      </c>
      <c r="E132" s="32" t="s">
        <v>3</v>
      </c>
      <c r="F132" s="32">
        <v>1</v>
      </c>
      <c r="G132" s="65"/>
      <c r="H132" s="33">
        <f t="shared" si="11"/>
        <v>0</v>
      </c>
      <c r="I132" s="43"/>
      <c r="J132" s="188"/>
      <c r="K132" s="7"/>
      <c r="L132" s="5"/>
    </row>
    <row r="133" spans="1:12" ht="18" customHeight="1" x14ac:dyDescent="0.25">
      <c r="A133" s="50" t="s">
        <v>82</v>
      </c>
      <c r="B133" s="29" t="s">
        <v>23</v>
      </c>
      <c r="C133" s="30">
        <v>88247</v>
      </c>
      <c r="D133" s="31" t="s">
        <v>56</v>
      </c>
      <c r="E133" s="32" t="s">
        <v>40</v>
      </c>
      <c r="F133" s="32">
        <v>30</v>
      </c>
      <c r="G133" s="65"/>
      <c r="H133" s="33">
        <f t="shared" si="11"/>
        <v>0</v>
      </c>
      <c r="I133" s="33"/>
      <c r="J133" s="188"/>
      <c r="K133" s="7"/>
      <c r="L133" s="7"/>
    </row>
    <row r="134" spans="1:12" ht="18" customHeight="1" x14ac:dyDescent="0.25">
      <c r="A134" s="50" t="s">
        <v>82</v>
      </c>
      <c r="B134" s="29" t="s">
        <v>23</v>
      </c>
      <c r="C134" s="30">
        <v>88266</v>
      </c>
      <c r="D134" s="31" t="s">
        <v>153</v>
      </c>
      <c r="E134" s="32" t="s">
        <v>40</v>
      </c>
      <c r="F134" s="32">
        <v>30</v>
      </c>
      <c r="G134" s="65"/>
      <c r="H134" s="33">
        <f t="shared" si="11"/>
        <v>0</v>
      </c>
      <c r="I134" s="33"/>
      <c r="J134" s="188"/>
      <c r="L134" s="7"/>
    </row>
    <row r="135" spans="1:12" ht="18" customHeight="1" x14ac:dyDescent="0.25">
      <c r="A135" s="47" t="s">
        <v>224</v>
      </c>
      <c r="B135" s="20" t="s">
        <v>120</v>
      </c>
      <c r="C135" s="26"/>
      <c r="D135" s="35" t="s">
        <v>213</v>
      </c>
      <c r="E135" s="34" t="s">
        <v>40</v>
      </c>
      <c r="F135" s="34">
        <v>50</v>
      </c>
      <c r="G135" s="41"/>
      <c r="H135" s="28">
        <f>SUM(H136:H138)</f>
        <v>0</v>
      </c>
      <c r="I135" s="28">
        <f>H135*F135</f>
        <v>0</v>
      </c>
      <c r="J135" s="179">
        <f>I135*1.3251</f>
        <v>0</v>
      </c>
      <c r="L135" s="7"/>
    </row>
    <row r="136" spans="1:12" ht="18" customHeight="1" x14ac:dyDescent="0.25">
      <c r="A136" s="50" t="s">
        <v>82</v>
      </c>
      <c r="B136" s="29" t="s">
        <v>23</v>
      </c>
      <c r="C136" s="86">
        <v>88264</v>
      </c>
      <c r="D136" s="31" t="s">
        <v>58</v>
      </c>
      <c r="E136" s="32" t="s">
        <v>40</v>
      </c>
      <c r="F136" s="84">
        <v>1</v>
      </c>
      <c r="G136" s="65"/>
      <c r="H136" s="33">
        <f t="shared" si="11"/>
        <v>0</v>
      </c>
      <c r="I136" s="33"/>
      <c r="J136" s="188"/>
      <c r="K136" s="7"/>
      <c r="L136" s="5"/>
    </row>
    <row r="137" spans="1:12" ht="18" customHeight="1" x14ac:dyDescent="0.25">
      <c r="A137" s="50" t="s">
        <v>82</v>
      </c>
      <c r="B137" s="29" t="s">
        <v>23</v>
      </c>
      <c r="C137" s="86">
        <v>88247</v>
      </c>
      <c r="D137" s="31" t="s">
        <v>56</v>
      </c>
      <c r="E137" s="32" t="s">
        <v>40</v>
      </c>
      <c r="F137" s="84">
        <v>1</v>
      </c>
      <c r="G137" s="65"/>
      <c r="H137" s="33">
        <f t="shared" si="11"/>
        <v>0</v>
      </c>
      <c r="I137" s="33"/>
      <c r="J137" s="188"/>
      <c r="K137" s="7"/>
      <c r="L137" s="5"/>
    </row>
    <row r="138" spans="1:12" ht="18" customHeight="1" x14ac:dyDescent="0.25">
      <c r="A138" s="50" t="s">
        <v>82</v>
      </c>
      <c r="B138" s="29" t="s">
        <v>23</v>
      </c>
      <c r="C138" s="86">
        <v>88266</v>
      </c>
      <c r="D138" s="31" t="s">
        <v>153</v>
      </c>
      <c r="E138" s="32" t="s">
        <v>40</v>
      </c>
      <c r="F138" s="84">
        <v>1</v>
      </c>
      <c r="G138" s="65"/>
      <c r="H138" s="33">
        <f t="shared" si="11"/>
        <v>0</v>
      </c>
      <c r="I138" s="33"/>
      <c r="J138" s="188"/>
      <c r="K138" s="7"/>
      <c r="L138" s="7"/>
    </row>
    <row r="139" spans="1:12" ht="18" customHeight="1" x14ac:dyDescent="0.25">
      <c r="A139" s="47" t="s">
        <v>225</v>
      </c>
      <c r="B139" s="20" t="s">
        <v>120</v>
      </c>
      <c r="C139" s="85"/>
      <c r="D139" s="42" t="s">
        <v>145</v>
      </c>
      <c r="E139" s="34" t="s">
        <v>147</v>
      </c>
      <c r="F139" s="34">
        <v>1</v>
      </c>
      <c r="G139" s="41"/>
      <c r="H139" s="41">
        <f>SUM(H140:H142)</f>
        <v>0</v>
      </c>
      <c r="I139" s="28">
        <f>H139*F139</f>
        <v>0</v>
      </c>
      <c r="J139" s="179">
        <f>I139*1.3251</f>
        <v>0</v>
      </c>
      <c r="K139" s="7"/>
      <c r="L139" s="5"/>
    </row>
    <row r="140" spans="1:12" ht="18" customHeight="1" x14ac:dyDescent="0.25">
      <c r="A140" s="49" t="s">
        <v>82</v>
      </c>
      <c r="B140" s="44" t="s">
        <v>23</v>
      </c>
      <c r="C140" s="83">
        <v>39660</v>
      </c>
      <c r="D140" s="64" t="s">
        <v>146</v>
      </c>
      <c r="E140" s="32" t="s">
        <v>147</v>
      </c>
      <c r="F140" s="84">
        <v>1</v>
      </c>
      <c r="G140" s="65"/>
      <c r="H140" s="33">
        <f t="shared" si="11"/>
        <v>0</v>
      </c>
      <c r="I140" s="130"/>
      <c r="J140" s="66"/>
      <c r="K140" s="7"/>
      <c r="L140" s="7"/>
    </row>
    <row r="141" spans="1:12" ht="18" customHeight="1" x14ac:dyDescent="0.25">
      <c r="A141" s="48" t="s">
        <v>82</v>
      </c>
      <c r="B141" s="29" t="s">
        <v>23</v>
      </c>
      <c r="C141" s="86">
        <v>88247</v>
      </c>
      <c r="D141" s="31" t="s">
        <v>56</v>
      </c>
      <c r="E141" s="32" t="s">
        <v>40</v>
      </c>
      <c r="F141" s="84">
        <v>20</v>
      </c>
      <c r="G141" s="65"/>
      <c r="H141" s="33">
        <f t="shared" si="11"/>
        <v>0</v>
      </c>
      <c r="I141" s="128"/>
      <c r="J141" s="66"/>
      <c r="L141" s="7"/>
    </row>
    <row r="142" spans="1:12" ht="18" customHeight="1" thickBot="1" x14ac:dyDescent="0.3">
      <c r="A142" s="246" t="s">
        <v>82</v>
      </c>
      <c r="B142" s="247" t="s">
        <v>23</v>
      </c>
      <c r="C142" s="248">
        <v>88264</v>
      </c>
      <c r="D142" s="249" t="s">
        <v>58</v>
      </c>
      <c r="E142" s="250" t="s">
        <v>40</v>
      </c>
      <c r="F142" s="251">
        <v>20</v>
      </c>
      <c r="G142" s="252"/>
      <c r="H142" s="253">
        <f t="shared" si="11"/>
        <v>0</v>
      </c>
      <c r="I142" s="254"/>
      <c r="J142" s="255"/>
      <c r="L142" s="7"/>
    </row>
    <row r="143" spans="1:12" s="18" customFormat="1" ht="21.95" customHeight="1" x14ac:dyDescent="0.3">
      <c r="A143" s="165">
        <v>4</v>
      </c>
      <c r="B143" s="256"/>
      <c r="C143" s="257"/>
      <c r="D143" s="258" t="s">
        <v>129</v>
      </c>
      <c r="E143" s="259"/>
      <c r="F143" s="260"/>
      <c r="G143" s="261"/>
      <c r="H143" s="264"/>
      <c r="I143" s="262">
        <f>SUM(I144:I171)</f>
        <v>0</v>
      </c>
      <c r="J143" s="263">
        <f>SUM(J144:J171)</f>
        <v>0</v>
      </c>
      <c r="K143" s="17"/>
      <c r="L143" s="16"/>
    </row>
    <row r="144" spans="1:12" s="18" customFormat="1" ht="18" customHeight="1" x14ac:dyDescent="0.25">
      <c r="A144" s="47" t="s">
        <v>19</v>
      </c>
      <c r="B144" s="20" t="s">
        <v>23</v>
      </c>
      <c r="C144" s="85">
        <v>96985</v>
      </c>
      <c r="D144" s="40" t="s">
        <v>138</v>
      </c>
      <c r="E144" s="34" t="s">
        <v>33</v>
      </c>
      <c r="F144" s="34">
        <v>5</v>
      </c>
      <c r="G144" s="41"/>
      <c r="H144" s="41">
        <f>SUM(H145:H147)</f>
        <v>0</v>
      </c>
      <c r="I144" s="28">
        <f>H144*F144</f>
        <v>0</v>
      </c>
      <c r="J144" s="179">
        <f>I144*1.3251</f>
        <v>0</v>
      </c>
      <c r="K144" s="17"/>
      <c r="L144" s="16"/>
    </row>
    <row r="145" spans="1:12" s="18" customFormat="1" ht="18" customHeight="1" x14ac:dyDescent="0.25">
      <c r="A145" s="49" t="s">
        <v>82</v>
      </c>
      <c r="B145" s="44" t="s">
        <v>23</v>
      </c>
      <c r="C145" s="83">
        <v>3379</v>
      </c>
      <c r="D145" s="67" t="s">
        <v>139</v>
      </c>
      <c r="E145" s="32" t="s">
        <v>33</v>
      </c>
      <c r="F145" s="84">
        <v>1</v>
      </c>
      <c r="G145" s="65"/>
      <c r="H145" s="33">
        <f t="shared" ref="H145:H147" si="12">G145*F145</f>
        <v>0</v>
      </c>
      <c r="I145" s="65"/>
      <c r="J145" s="189"/>
      <c r="K145" s="17"/>
      <c r="L145" s="16"/>
    </row>
    <row r="146" spans="1:12" s="18" customFormat="1" ht="18" customHeight="1" x14ac:dyDescent="0.25">
      <c r="A146" s="49" t="s">
        <v>82</v>
      </c>
      <c r="B146" s="44" t="s">
        <v>23</v>
      </c>
      <c r="C146" s="83">
        <v>88247</v>
      </c>
      <c r="D146" s="67" t="s">
        <v>56</v>
      </c>
      <c r="E146" s="32" t="s">
        <v>40</v>
      </c>
      <c r="F146" s="84">
        <v>0.25309999999999999</v>
      </c>
      <c r="G146" s="65"/>
      <c r="H146" s="33">
        <f t="shared" si="12"/>
        <v>0</v>
      </c>
      <c r="I146" s="65"/>
      <c r="J146" s="189"/>
      <c r="K146" s="17"/>
      <c r="L146" s="16"/>
    </row>
    <row r="147" spans="1:12" s="18" customFormat="1" ht="18" customHeight="1" x14ac:dyDescent="0.25">
      <c r="A147" s="49" t="s">
        <v>82</v>
      </c>
      <c r="B147" s="44" t="s">
        <v>23</v>
      </c>
      <c r="C147" s="83">
        <v>88264</v>
      </c>
      <c r="D147" s="67" t="s">
        <v>58</v>
      </c>
      <c r="E147" s="32" t="s">
        <v>40</v>
      </c>
      <c r="F147" s="84">
        <v>0.25309999999999999</v>
      </c>
      <c r="G147" s="65"/>
      <c r="H147" s="33">
        <f t="shared" si="12"/>
        <v>0</v>
      </c>
      <c r="I147" s="65"/>
      <c r="J147" s="189"/>
      <c r="K147" s="17"/>
      <c r="L147" s="16"/>
    </row>
    <row r="148" spans="1:12" s="18" customFormat="1" ht="18" customHeight="1" x14ac:dyDescent="0.25">
      <c r="A148" s="47" t="s">
        <v>41</v>
      </c>
      <c r="B148" s="20" t="s">
        <v>23</v>
      </c>
      <c r="C148" s="85">
        <v>96973</v>
      </c>
      <c r="D148" s="40" t="s">
        <v>215</v>
      </c>
      <c r="E148" s="34" t="s">
        <v>36</v>
      </c>
      <c r="F148" s="34">
        <v>25</v>
      </c>
      <c r="G148" s="41"/>
      <c r="H148" s="41">
        <f>SUM(H149:H151)</f>
        <v>0</v>
      </c>
      <c r="I148" s="28">
        <f>H148*F148</f>
        <v>0</v>
      </c>
      <c r="J148" s="179">
        <f>I148*1.3251</f>
        <v>0</v>
      </c>
      <c r="K148" s="17"/>
      <c r="L148" s="16"/>
    </row>
    <row r="149" spans="1:12" s="18" customFormat="1" ht="18" customHeight="1" x14ac:dyDescent="0.25">
      <c r="A149" s="49" t="s">
        <v>82</v>
      </c>
      <c r="B149" s="44" t="s">
        <v>23</v>
      </c>
      <c r="C149" s="83">
        <v>863</v>
      </c>
      <c r="D149" s="67" t="s">
        <v>214</v>
      </c>
      <c r="E149" s="32" t="s">
        <v>36</v>
      </c>
      <c r="F149" s="84">
        <v>1.05</v>
      </c>
      <c r="G149" s="65"/>
      <c r="H149" s="33">
        <f t="shared" ref="H149:H151" si="13">G149*F149</f>
        <v>0</v>
      </c>
      <c r="I149" s="65"/>
      <c r="J149" s="189"/>
      <c r="K149" s="17"/>
      <c r="L149" s="16"/>
    </row>
    <row r="150" spans="1:12" s="18" customFormat="1" ht="18" customHeight="1" x14ac:dyDescent="0.25">
      <c r="A150" s="49" t="s">
        <v>82</v>
      </c>
      <c r="B150" s="44" t="s">
        <v>23</v>
      </c>
      <c r="C150" s="83">
        <v>88247</v>
      </c>
      <c r="D150" s="67" t="s">
        <v>56</v>
      </c>
      <c r="E150" s="32" t="s">
        <v>40</v>
      </c>
      <c r="F150" s="84">
        <v>0.25330000000000003</v>
      </c>
      <c r="G150" s="65"/>
      <c r="H150" s="33">
        <f t="shared" si="13"/>
        <v>0</v>
      </c>
      <c r="I150" s="65"/>
      <c r="J150" s="189"/>
      <c r="K150" s="17"/>
      <c r="L150" s="16"/>
    </row>
    <row r="151" spans="1:12" s="18" customFormat="1" ht="18" customHeight="1" x14ac:dyDescent="0.25">
      <c r="A151" s="49" t="s">
        <v>82</v>
      </c>
      <c r="B151" s="44" t="s">
        <v>23</v>
      </c>
      <c r="C151" s="83">
        <v>88264</v>
      </c>
      <c r="D151" s="67" t="s">
        <v>58</v>
      </c>
      <c r="E151" s="32" t="s">
        <v>40</v>
      </c>
      <c r="F151" s="84">
        <v>0.25330000000000003</v>
      </c>
      <c r="G151" s="65"/>
      <c r="H151" s="33">
        <f t="shared" si="13"/>
        <v>0</v>
      </c>
      <c r="I151" s="65"/>
      <c r="J151" s="189"/>
      <c r="K151" s="17"/>
      <c r="L151" s="16"/>
    </row>
    <row r="152" spans="1:12" s="18" customFormat="1" ht="18" customHeight="1" x14ac:dyDescent="0.25">
      <c r="A152" s="47" t="s">
        <v>134</v>
      </c>
      <c r="B152" s="20" t="s">
        <v>120</v>
      </c>
      <c r="C152" s="85"/>
      <c r="D152" s="40" t="s">
        <v>141</v>
      </c>
      <c r="E152" s="34" t="s">
        <v>33</v>
      </c>
      <c r="F152" s="34">
        <v>10</v>
      </c>
      <c r="G152" s="41"/>
      <c r="H152" s="41">
        <f>SUM(H153:H155)</f>
        <v>0</v>
      </c>
      <c r="I152" s="28">
        <f>H152*F152</f>
        <v>0</v>
      </c>
      <c r="J152" s="179">
        <f>I152*1.3251</f>
        <v>0</v>
      </c>
      <c r="K152" s="17"/>
      <c r="L152" s="16"/>
    </row>
    <row r="153" spans="1:12" s="18" customFormat="1" ht="18" customHeight="1" x14ac:dyDescent="0.25">
      <c r="A153" s="49" t="s">
        <v>82</v>
      </c>
      <c r="B153" s="44" t="s">
        <v>23</v>
      </c>
      <c r="C153" s="83">
        <v>39864</v>
      </c>
      <c r="D153" s="67" t="s">
        <v>140</v>
      </c>
      <c r="E153" s="32" t="s">
        <v>33</v>
      </c>
      <c r="F153" s="84">
        <v>1</v>
      </c>
      <c r="G153" s="176"/>
      <c r="H153" s="33">
        <f t="shared" ref="H153:H155" si="14">G153*F153</f>
        <v>0</v>
      </c>
      <c r="I153" s="65"/>
      <c r="J153" s="189"/>
      <c r="K153" s="17"/>
      <c r="L153" s="16"/>
    </row>
    <row r="154" spans="1:12" s="18" customFormat="1" ht="18" customHeight="1" x14ac:dyDescent="0.25">
      <c r="A154" s="49" t="s">
        <v>82</v>
      </c>
      <c r="B154" s="44" t="s">
        <v>23</v>
      </c>
      <c r="C154" s="83">
        <v>88247</v>
      </c>
      <c r="D154" s="67" t="s">
        <v>56</v>
      </c>
      <c r="E154" s="32" t="s">
        <v>40</v>
      </c>
      <c r="F154" s="84">
        <v>0.75</v>
      </c>
      <c r="G154" s="65"/>
      <c r="H154" s="33">
        <f t="shared" si="14"/>
        <v>0</v>
      </c>
      <c r="I154" s="65"/>
      <c r="J154" s="189"/>
      <c r="K154" s="17"/>
      <c r="L154" s="16"/>
    </row>
    <row r="155" spans="1:12" s="18" customFormat="1" ht="18" customHeight="1" x14ac:dyDescent="0.25">
      <c r="A155" s="49" t="s">
        <v>82</v>
      </c>
      <c r="B155" s="44" t="s">
        <v>23</v>
      </c>
      <c r="C155" s="83">
        <v>88264</v>
      </c>
      <c r="D155" s="67" t="s">
        <v>58</v>
      </c>
      <c r="E155" s="32" t="s">
        <v>40</v>
      </c>
      <c r="F155" s="84">
        <v>0.75</v>
      </c>
      <c r="G155" s="65"/>
      <c r="H155" s="33">
        <f t="shared" si="14"/>
        <v>0</v>
      </c>
      <c r="I155" s="65"/>
      <c r="J155" s="189"/>
      <c r="K155" s="17"/>
      <c r="L155" s="16"/>
    </row>
    <row r="156" spans="1:12" s="18" customFormat="1" ht="18" customHeight="1" x14ac:dyDescent="0.25">
      <c r="A156" s="47" t="s">
        <v>135</v>
      </c>
      <c r="B156" s="20" t="s">
        <v>23</v>
      </c>
      <c r="C156" s="85">
        <v>98111</v>
      </c>
      <c r="D156" s="40" t="s">
        <v>142</v>
      </c>
      <c r="E156" s="34" t="s">
        <v>33</v>
      </c>
      <c r="F156" s="34">
        <v>5</v>
      </c>
      <c r="G156" s="41"/>
      <c r="H156" s="41">
        <f>SUM(H157:H160)</f>
        <v>0</v>
      </c>
      <c r="I156" s="28">
        <f>H156*F156</f>
        <v>0</v>
      </c>
      <c r="J156" s="179">
        <f>I156*1.3251</f>
        <v>0</v>
      </c>
      <c r="K156" s="17"/>
      <c r="L156" s="16"/>
    </row>
    <row r="157" spans="1:12" s="18" customFormat="1" ht="18" customHeight="1" x14ac:dyDescent="0.25">
      <c r="A157" s="49" t="s">
        <v>82</v>
      </c>
      <c r="B157" s="44" t="s">
        <v>23</v>
      </c>
      <c r="C157" s="83">
        <v>34643</v>
      </c>
      <c r="D157" s="67" t="s">
        <v>143</v>
      </c>
      <c r="E157" s="32" t="s">
        <v>33</v>
      </c>
      <c r="F157" s="84">
        <v>1</v>
      </c>
      <c r="G157" s="65"/>
      <c r="H157" s="33">
        <f t="shared" ref="H157:H171" si="15">G157*F157</f>
        <v>0</v>
      </c>
      <c r="I157" s="65"/>
      <c r="J157" s="189"/>
      <c r="K157" s="17"/>
      <c r="L157" s="16"/>
    </row>
    <row r="158" spans="1:12" s="18" customFormat="1" ht="18" customHeight="1" x14ac:dyDescent="0.25">
      <c r="A158" s="49" t="s">
        <v>82</v>
      </c>
      <c r="B158" s="44" t="s">
        <v>23</v>
      </c>
      <c r="C158" s="83">
        <v>88309</v>
      </c>
      <c r="D158" s="67" t="s">
        <v>61</v>
      </c>
      <c r="E158" s="32" t="s">
        <v>40</v>
      </c>
      <c r="F158" s="84">
        <v>0.16930000000000001</v>
      </c>
      <c r="G158" s="65"/>
      <c r="H158" s="33">
        <f t="shared" si="15"/>
        <v>0</v>
      </c>
      <c r="I158" s="65"/>
      <c r="J158" s="189"/>
      <c r="K158" s="17"/>
      <c r="L158" s="16"/>
    </row>
    <row r="159" spans="1:12" s="18" customFormat="1" ht="18" customHeight="1" x14ac:dyDescent="0.25">
      <c r="A159" s="49" t="s">
        <v>82</v>
      </c>
      <c r="B159" s="44" t="s">
        <v>23</v>
      </c>
      <c r="C159" s="83">
        <v>88316</v>
      </c>
      <c r="D159" s="67" t="s">
        <v>63</v>
      </c>
      <c r="E159" s="32" t="s">
        <v>40</v>
      </c>
      <c r="F159" s="84">
        <v>0.16930000000000001</v>
      </c>
      <c r="G159" s="65"/>
      <c r="H159" s="33">
        <f t="shared" si="15"/>
        <v>0</v>
      </c>
      <c r="I159" s="65"/>
      <c r="J159" s="189"/>
      <c r="K159" s="17"/>
      <c r="L159" s="16"/>
    </row>
    <row r="160" spans="1:12" s="18" customFormat="1" ht="18" customHeight="1" x14ac:dyDescent="0.25">
      <c r="A160" s="49" t="s">
        <v>82</v>
      </c>
      <c r="B160" s="44" t="s">
        <v>23</v>
      </c>
      <c r="C160" s="83">
        <v>94102</v>
      </c>
      <c r="D160" s="67" t="s">
        <v>144</v>
      </c>
      <c r="E160" s="32" t="s">
        <v>35</v>
      </c>
      <c r="F160" s="84">
        <v>1.41E-2</v>
      </c>
      <c r="G160" s="65"/>
      <c r="H160" s="33">
        <f t="shared" si="15"/>
        <v>0</v>
      </c>
      <c r="I160" s="65"/>
      <c r="J160" s="189"/>
      <c r="K160" s="17"/>
      <c r="L160" s="16"/>
    </row>
    <row r="161" spans="1:12" s="18" customFormat="1" ht="18" customHeight="1" x14ac:dyDescent="0.25">
      <c r="A161" s="47" t="s">
        <v>136</v>
      </c>
      <c r="B161" s="20" t="s">
        <v>23</v>
      </c>
      <c r="C161" s="85">
        <v>92986</v>
      </c>
      <c r="D161" s="27" t="s">
        <v>173</v>
      </c>
      <c r="E161" s="34" t="s">
        <v>36</v>
      </c>
      <c r="F161" s="34">
        <v>15</v>
      </c>
      <c r="G161" s="41"/>
      <c r="H161" s="28">
        <f>SUM(H162:H165)</f>
        <v>0</v>
      </c>
      <c r="I161" s="28">
        <f>H161*F161</f>
        <v>0</v>
      </c>
      <c r="J161" s="179">
        <f>I161*1.3251</f>
        <v>0</v>
      </c>
      <c r="K161" s="17"/>
      <c r="L161" s="16"/>
    </row>
    <row r="162" spans="1:12" s="18" customFormat="1" ht="18" customHeight="1" x14ac:dyDescent="0.25">
      <c r="A162" s="50" t="s">
        <v>82</v>
      </c>
      <c r="B162" s="44" t="s">
        <v>23</v>
      </c>
      <c r="C162" s="86">
        <v>1019</v>
      </c>
      <c r="D162" s="39" t="s">
        <v>174</v>
      </c>
      <c r="E162" s="32" t="s">
        <v>36</v>
      </c>
      <c r="F162" s="84">
        <v>1.0149999999999999</v>
      </c>
      <c r="G162" s="65"/>
      <c r="H162" s="33">
        <f t="shared" si="15"/>
        <v>0</v>
      </c>
      <c r="I162" s="65"/>
      <c r="J162" s="188"/>
      <c r="K162" s="17"/>
      <c r="L162" s="16"/>
    </row>
    <row r="163" spans="1:12" s="18" customFormat="1" ht="18" customHeight="1" x14ac:dyDescent="0.25">
      <c r="A163" s="50" t="s">
        <v>82</v>
      </c>
      <c r="B163" s="44" t="s">
        <v>23</v>
      </c>
      <c r="C163" s="86">
        <v>21127</v>
      </c>
      <c r="D163" s="31" t="s">
        <v>75</v>
      </c>
      <c r="E163" s="32" t="s">
        <v>33</v>
      </c>
      <c r="F163" s="84">
        <v>8.9999999999999993E-3</v>
      </c>
      <c r="G163" s="65"/>
      <c r="H163" s="33">
        <f t="shared" si="15"/>
        <v>0</v>
      </c>
      <c r="I163" s="65"/>
      <c r="J163" s="188"/>
      <c r="K163" s="17"/>
      <c r="L163" s="16"/>
    </row>
    <row r="164" spans="1:12" s="18" customFormat="1" ht="18" customHeight="1" x14ac:dyDescent="0.25">
      <c r="A164" s="50" t="s">
        <v>82</v>
      </c>
      <c r="B164" s="44" t="s">
        <v>23</v>
      </c>
      <c r="C164" s="86">
        <v>88247</v>
      </c>
      <c r="D164" s="31" t="s">
        <v>56</v>
      </c>
      <c r="E164" s="32" t="s">
        <v>40</v>
      </c>
      <c r="F164" s="84">
        <v>7.2999999999999995E-2</v>
      </c>
      <c r="G164" s="65"/>
      <c r="H164" s="33">
        <f t="shared" si="15"/>
        <v>0</v>
      </c>
      <c r="I164" s="65"/>
      <c r="J164" s="188"/>
      <c r="K164" s="17"/>
      <c r="L164" s="16"/>
    </row>
    <row r="165" spans="1:12" s="18" customFormat="1" ht="18" customHeight="1" x14ac:dyDescent="0.25">
      <c r="A165" s="50" t="s">
        <v>82</v>
      </c>
      <c r="B165" s="29" t="s">
        <v>23</v>
      </c>
      <c r="C165" s="86">
        <v>88264</v>
      </c>
      <c r="D165" s="31" t="s">
        <v>58</v>
      </c>
      <c r="E165" s="32" t="s">
        <v>40</v>
      </c>
      <c r="F165" s="84">
        <v>7.2999999999999995E-2</v>
      </c>
      <c r="G165" s="65"/>
      <c r="H165" s="33">
        <f t="shared" si="15"/>
        <v>0</v>
      </c>
      <c r="I165" s="65"/>
      <c r="J165" s="188"/>
      <c r="K165" s="17"/>
      <c r="L165" s="16"/>
    </row>
    <row r="166" spans="1:12" s="18" customFormat="1" ht="18" customHeight="1" x14ac:dyDescent="0.25">
      <c r="A166" s="47" t="s">
        <v>137</v>
      </c>
      <c r="B166" s="20" t="s">
        <v>23</v>
      </c>
      <c r="C166" s="26">
        <v>91677</v>
      </c>
      <c r="D166" s="27" t="s">
        <v>186</v>
      </c>
      <c r="E166" s="34" t="s">
        <v>6</v>
      </c>
      <c r="F166" s="34">
        <v>35</v>
      </c>
      <c r="G166" s="41"/>
      <c r="H166" s="28">
        <f>H167</f>
        <v>0</v>
      </c>
      <c r="I166" s="28">
        <f>H166*F166</f>
        <v>0</v>
      </c>
      <c r="J166" s="179">
        <f>I166*1.3251</f>
        <v>0</v>
      </c>
      <c r="K166" s="17"/>
      <c r="L166" s="16"/>
    </row>
    <row r="167" spans="1:12" s="18" customFormat="1" ht="18" customHeight="1" x14ac:dyDescent="0.25">
      <c r="A167" s="50" t="s">
        <v>82</v>
      </c>
      <c r="B167" s="29" t="s">
        <v>23</v>
      </c>
      <c r="C167" s="30">
        <v>91677</v>
      </c>
      <c r="D167" s="39" t="s">
        <v>181</v>
      </c>
      <c r="E167" s="32" t="s">
        <v>40</v>
      </c>
      <c r="F167" s="32">
        <v>1</v>
      </c>
      <c r="G167" s="65"/>
      <c r="H167" s="33">
        <f t="shared" si="15"/>
        <v>0</v>
      </c>
      <c r="I167" s="43"/>
      <c r="J167" s="188"/>
      <c r="K167" s="17"/>
      <c r="L167" s="16"/>
    </row>
    <row r="168" spans="1:12" s="18" customFormat="1" ht="18" customHeight="1" x14ac:dyDescent="0.25">
      <c r="A168" s="146" t="s">
        <v>148</v>
      </c>
      <c r="B168" s="180" t="s">
        <v>120</v>
      </c>
      <c r="C168" s="182"/>
      <c r="D168" s="183" t="s">
        <v>145</v>
      </c>
      <c r="E168" s="147" t="s">
        <v>147</v>
      </c>
      <c r="F168" s="147">
        <v>1</v>
      </c>
      <c r="G168" s="164"/>
      <c r="H168" s="164">
        <f>SUM(H169:H171)</f>
        <v>0</v>
      </c>
      <c r="I168" s="28">
        <f>H168*F168</f>
        <v>0</v>
      </c>
      <c r="J168" s="179">
        <f>I168*1.3251</f>
        <v>0</v>
      </c>
      <c r="K168" s="17"/>
      <c r="L168" s="16"/>
    </row>
    <row r="169" spans="1:12" ht="18" customHeight="1" x14ac:dyDescent="0.25">
      <c r="A169" s="49" t="s">
        <v>82</v>
      </c>
      <c r="B169" s="44" t="s">
        <v>23</v>
      </c>
      <c r="C169" s="83">
        <v>39660</v>
      </c>
      <c r="D169" s="64" t="s">
        <v>146</v>
      </c>
      <c r="E169" s="32" t="s">
        <v>147</v>
      </c>
      <c r="F169" s="84">
        <v>1</v>
      </c>
      <c r="G169" s="65"/>
      <c r="H169" s="33">
        <f t="shared" si="15"/>
        <v>0</v>
      </c>
      <c r="I169" s="130"/>
      <c r="J169" s="66"/>
      <c r="K169" s="7"/>
      <c r="L169" s="5"/>
    </row>
    <row r="170" spans="1:12" ht="18" customHeight="1" x14ac:dyDescent="0.25">
      <c r="A170" s="48" t="s">
        <v>82</v>
      </c>
      <c r="B170" s="29" t="s">
        <v>23</v>
      </c>
      <c r="C170" s="86">
        <v>88247</v>
      </c>
      <c r="D170" s="31" t="s">
        <v>56</v>
      </c>
      <c r="E170" s="32" t="s">
        <v>40</v>
      </c>
      <c r="F170" s="84">
        <v>5</v>
      </c>
      <c r="G170" s="65"/>
      <c r="H170" s="33">
        <f t="shared" si="15"/>
        <v>0</v>
      </c>
      <c r="I170" s="128"/>
      <c r="J170" s="66"/>
      <c r="L170" s="7"/>
    </row>
    <row r="171" spans="1:12" ht="18" customHeight="1" thickBot="1" x14ac:dyDescent="0.3">
      <c r="A171" s="246" t="s">
        <v>82</v>
      </c>
      <c r="B171" s="247" t="s">
        <v>23</v>
      </c>
      <c r="C171" s="248">
        <v>88264</v>
      </c>
      <c r="D171" s="249" t="s">
        <v>58</v>
      </c>
      <c r="E171" s="250" t="s">
        <v>40</v>
      </c>
      <c r="F171" s="251">
        <v>5</v>
      </c>
      <c r="G171" s="252"/>
      <c r="H171" s="253">
        <f t="shared" si="15"/>
        <v>0</v>
      </c>
      <c r="I171" s="254"/>
      <c r="J171" s="255"/>
      <c r="L171" s="7"/>
    </row>
    <row r="172" spans="1:12" ht="21.95" customHeight="1" x14ac:dyDescent="0.3">
      <c r="A172" s="165">
        <v>5</v>
      </c>
      <c r="B172" s="166"/>
      <c r="C172" s="167"/>
      <c r="D172" s="169" t="s">
        <v>28</v>
      </c>
      <c r="E172" s="265"/>
      <c r="F172" s="265"/>
      <c r="G172" s="266"/>
      <c r="H172" s="265"/>
      <c r="I172" s="262">
        <f>SUM(I173:I234)</f>
        <v>0</v>
      </c>
      <c r="J172" s="263">
        <f>SUM(J173:J234)</f>
        <v>0</v>
      </c>
      <c r="L172" s="7"/>
    </row>
    <row r="173" spans="1:12" ht="18" customHeight="1" x14ac:dyDescent="0.25">
      <c r="A173" s="47" t="s">
        <v>20</v>
      </c>
      <c r="B173" s="20" t="s">
        <v>120</v>
      </c>
      <c r="C173" s="69"/>
      <c r="D173" s="35" t="s">
        <v>151</v>
      </c>
      <c r="E173" s="34" t="s">
        <v>35</v>
      </c>
      <c r="F173" s="145">
        <v>2.5</v>
      </c>
      <c r="G173" s="41"/>
      <c r="H173" s="28">
        <f>SUM(H174:H180)</f>
        <v>0</v>
      </c>
      <c r="I173" s="28">
        <f>H173*F173</f>
        <v>0</v>
      </c>
      <c r="J173" s="179">
        <f>I173*1.3251</f>
        <v>0</v>
      </c>
      <c r="L173" s="7"/>
    </row>
    <row r="174" spans="1:12" ht="18" customHeight="1" x14ac:dyDescent="0.25">
      <c r="A174" s="49" t="s">
        <v>82</v>
      </c>
      <c r="B174" s="44" t="s">
        <v>23</v>
      </c>
      <c r="C174" s="83">
        <v>93358</v>
      </c>
      <c r="D174" s="95" t="s">
        <v>38</v>
      </c>
      <c r="E174" s="32" t="s">
        <v>35</v>
      </c>
      <c r="F174" s="84">
        <v>0.55000000000000004</v>
      </c>
      <c r="G174" s="65"/>
      <c r="H174" s="33">
        <f t="shared" ref="H174:H180" si="16">G174*F174</f>
        <v>0</v>
      </c>
      <c r="I174" s="65"/>
      <c r="J174" s="188"/>
      <c r="L174" s="7"/>
    </row>
    <row r="175" spans="1:12" ht="18" customHeight="1" x14ac:dyDescent="0.25">
      <c r="A175" s="49" t="s">
        <v>82</v>
      </c>
      <c r="B175" s="44" t="s">
        <v>23</v>
      </c>
      <c r="C175" s="83">
        <v>93382</v>
      </c>
      <c r="D175" s="95" t="s">
        <v>53</v>
      </c>
      <c r="E175" s="32" t="s">
        <v>35</v>
      </c>
      <c r="F175" s="84">
        <v>0.55000000000000004</v>
      </c>
      <c r="G175" s="65"/>
      <c r="H175" s="33">
        <f t="shared" si="16"/>
        <v>0</v>
      </c>
      <c r="I175" s="65"/>
      <c r="J175" s="188"/>
      <c r="L175" s="7"/>
    </row>
    <row r="176" spans="1:12" ht="18" customHeight="1" x14ac:dyDescent="0.25">
      <c r="A176" s="48" t="s">
        <v>82</v>
      </c>
      <c r="B176" s="29" t="s">
        <v>23</v>
      </c>
      <c r="C176" s="30">
        <v>39849</v>
      </c>
      <c r="D176" s="39" t="s">
        <v>149</v>
      </c>
      <c r="E176" s="37" t="s">
        <v>31</v>
      </c>
      <c r="F176" s="46">
        <v>1.1000000000000001</v>
      </c>
      <c r="G176" s="65"/>
      <c r="H176" s="33">
        <f t="shared" si="16"/>
        <v>0</v>
      </c>
      <c r="I176" s="38"/>
      <c r="J176" s="188"/>
      <c r="L176" s="7"/>
    </row>
    <row r="177" spans="1:12" ht="18" customHeight="1" x14ac:dyDescent="0.25">
      <c r="A177" s="48" t="s">
        <v>82</v>
      </c>
      <c r="B177" s="29" t="s">
        <v>23</v>
      </c>
      <c r="C177" s="30">
        <v>1347</v>
      </c>
      <c r="D177" s="39" t="s">
        <v>150</v>
      </c>
      <c r="E177" s="37" t="s">
        <v>5</v>
      </c>
      <c r="F177" s="32">
        <v>2.2000000000000002</v>
      </c>
      <c r="G177" s="65"/>
      <c r="H177" s="33">
        <f t="shared" si="16"/>
        <v>0</v>
      </c>
      <c r="I177" s="38"/>
      <c r="J177" s="188"/>
      <c r="L177" s="7"/>
    </row>
    <row r="178" spans="1:12" ht="18" customHeight="1" x14ac:dyDescent="0.25">
      <c r="A178" s="48" t="s">
        <v>82</v>
      </c>
      <c r="B178" s="29" t="s">
        <v>23</v>
      </c>
      <c r="C178" s="86">
        <v>88262</v>
      </c>
      <c r="D178" s="39" t="s">
        <v>39</v>
      </c>
      <c r="E178" s="37" t="s">
        <v>40</v>
      </c>
      <c r="F178" s="84">
        <v>0.16300000000000001</v>
      </c>
      <c r="G178" s="65"/>
      <c r="H178" s="33">
        <f t="shared" si="16"/>
        <v>0</v>
      </c>
      <c r="I178" s="102"/>
      <c r="J178" s="188"/>
      <c r="L178" s="7"/>
    </row>
    <row r="179" spans="1:12" ht="18" customHeight="1" x14ac:dyDescent="0.25">
      <c r="A179" s="48" t="s">
        <v>82</v>
      </c>
      <c r="B179" s="29" t="s">
        <v>23</v>
      </c>
      <c r="C179" s="86">
        <v>88309</v>
      </c>
      <c r="D179" s="39" t="s">
        <v>61</v>
      </c>
      <c r="E179" s="37" t="s">
        <v>40</v>
      </c>
      <c r="F179" s="84">
        <v>1.25</v>
      </c>
      <c r="G179" s="65"/>
      <c r="H179" s="33">
        <f t="shared" si="16"/>
        <v>0</v>
      </c>
      <c r="I179" s="102"/>
      <c r="J179" s="188"/>
      <c r="L179" s="7"/>
    </row>
    <row r="180" spans="1:12" ht="18" customHeight="1" x14ac:dyDescent="0.25">
      <c r="A180" s="49" t="s">
        <v>82</v>
      </c>
      <c r="B180" s="29" t="s">
        <v>23</v>
      </c>
      <c r="C180" s="86">
        <v>88316</v>
      </c>
      <c r="D180" s="39" t="s">
        <v>63</v>
      </c>
      <c r="E180" s="37" t="s">
        <v>40</v>
      </c>
      <c r="F180" s="84">
        <v>1.25</v>
      </c>
      <c r="G180" s="65"/>
      <c r="H180" s="33">
        <f t="shared" si="16"/>
        <v>0</v>
      </c>
      <c r="I180" s="102"/>
      <c r="J180" s="188"/>
      <c r="L180" s="7"/>
    </row>
    <row r="181" spans="1:12" ht="18" customHeight="1" x14ac:dyDescent="0.25">
      <c r="A181" s="47" t="s">
        <v>21</v>
      </c>
      <c r="B181" s="20" t="s">
        <v>23</v>
      </c>
      <c r="C181" s="26">
        <v>90461</v>
      </c>
      <c r="D181" s="35" t="s">
        <v>236</v>
      </c>
      <c r="E181" s="34" t="s">
        <v>36</v>
      </c>
      <c r="F181" s="45">
        <v>30</v>
      </c>
      <c r="G181" s="41"/>
      <c r="H181" s="28">
        <f>SUM(H182:H188)</f>
        <v>0</v>
      </c>
      <c r="I181" s="28">
        <f>H181*F181</f>
        <v>0</v>
      </c>
      <c r="J181" s="179">
        <f>I181*1.3251</f>
        <v>0</v>
      </c>
      <c r="L181" s="7"/>
    </row>
    <row r="182" spans="1:12" ht="18" customHeight="1" x14ac:dyDescent="0.25">
      <c r="A182" s="48" t="s">
        <v>82</v>
      </c>
      <c r="B182" s="29" t="s">
        <v>23</v>
      </c>
      <c r="C182" s="83">
        <v>11267</v>
      </c>
      <c r="D182" s="31" t="s">
        <v>74</v>
      </c>
      <c r="E182" s="37" t="s">
        <v>33</v>
      </c>
      <c r="F182" s="84">
        <v>1.5</v>
      </c>
      <c r="G182" s="65"/>
      <c r="H182" s="33">
        <f t="shared" ref="H182:H188" si="17">G182*F182</f>
        <v>0</v>
      </c>
      <c r="I182" s="65"/>
      <c r="J182" s="188"/>
      <c r="L182" s="7"/>
    </row>
    <row r="183" spans="1:12" ht="18" customHeight="1" x14ac:dyDescent="0.25">
      <c r="A183" s="48" t="s">
        <v>82</v>
      </c>
      <c r="B183" s="29" t="s">
        <v>23</v>
      </c>
      <c r="C183" s="83">
        <v>11976</v>
      </c>
      <c r="D183" s="31" t="s">
        <v>73</v>
      </c>
      <c r="E183" s="37" t="s">
        <v>33</v>
      </c>
      <c r="F183" s="84">
        <v>0.5</v>
      </c>
      <c r="G183" s="65"/>
      <c r="H183" s="33">
        <f t="shared" si="17"/>
        <v>0</v>
      </c>
      <c r="I183" s="65"/>
      <c r="J183" s="188"/>
      <c r="L183" s="7"/>
    </row>
    <row r="184" spans="1:12" ht="18" customHeight="1" x14ac:dyDescent="0.25">
      <c r="A184" s="48" t="s">
        <v>82</v>
      </c>
      <c r="B184" s="29" t="s">
        <v>23</v>
      </c>
      <c r="C184" s="83">
        <v>39029</v>
      </c>
      <c r="D184" s="31" t="s">
        <v>72</v>
      </c>
      <c r="E184" s="37" t="s">
        <v>36</v>
      </c>
      <c r="F184" s="84">
        <v>9.5000000000000001E-2</v>
      </c>
      <c r="G184" s="65"/>
      <c r="H184" s="33">
        <f t="shared" si="17"/>
        <v>0</v>
      </c>
      <c r="I184" s="65"/>
      <c r="J184" s="188"/>
      <c r="L184" s="7"/>
    </row>
    <row r="185" spans="1:12" ht="18" customHeight="1" x14ac:dyDescent="0.25">
      <c r="A185" s="48" t="s">
        <v>82</v>
      </c>
      <c r="B185" s="29" t="s">
        <v>23</v>
      </c>
      <c r="C185" s="83">
        <v>39996</v>
      </c>
      <c r="D185" s="31" t="s">
        <v>71</v>
      </c>
      <c r="E185" s="37" t="s">
        <v>36</v>
      </c>
      <c r="F185" s="84">
        <v>0.22500000000000001</v>
      </c>
      <c r="G185" s="65"/>
      <c r="H185" s="33">
        <f t="shared" si="17"/>
        <v>0</v>
      </c>
      <c r="I185" s="65"/>
      <c r="J185" s="188"/>
      <c r="L185" s="7"/>
    </row>
    <row r="186" spans="1:12" ht="18" customHeight="1" x14ac:dyDescent="0.25">
      <c r="A186" s="48" t="s">
        <v>82</v>
      </c>
      <c r="B186" s="29" t="s">
        <v>23</v>
      </c>
      <c r="C186" s="86">
        <v>39997</v>
      </c>
      <c r="D186" s="31" t="s">
        <v>70</v>
      </c>
      <c r="E186" s="37" t="s">
        <v>33</v>
      </c>
      <c r="F186" s="96">
        <v>1.5</v>
      </c>
      <c r="G186" s="102"/>
      <c r="H186" s="33">
        <f t="shared" si="17"/>
        <v>0</v>
      </c>
      <c r="I186" s="65"/>
      <c r="J186" s="188"/>
      <c r="L186" s="7"/>
    </row>
    <row r="187" spans="1:12" ht="18" customHeight="1" x14ac:dyDescent="0.25">
      <c r="A187" s="48" t="s">
        <v>82</v>
      </c>
      <c r="B187" s="29" t="s">
        <v>23</v>
      </c>
      <c r="C187" s="86">
        <v>88248</v>
      </c>
      <c r="D187" s="31" t="s">
        <v>57</v>
      </c>
      <c r="E187" s="37" t="s">
        <v>40</v>
      </c>
      <c r="F187" s="96">
        <v>8.9999999999999993E-3</v>
      </c>
      <c r="G187" s="102"/>
      <c r="H187" s="33">
        <f t="shared" si="17"/>
        <v>0</v>
      </c>
      <c r="I187" s="65"/>
      <c r="J187" s="188"/>
      <c r="L187" s="7"/>
    </row>
    <row r="188" spans="1:12" ht="18" customHeight="1" x14ac:dyDescent="0.25">
      <c r="A188" s="48" t="s">
        <v>82</v>
      </c>
      <c r="B188" s="29" t="s">
        <v>23</v>
      </c>
      <c r="C188" s="86">
        <v>88267</v>
      </c>
      <c r="D188" s="31" t="s">
        <v>59</v>
      </c>
      <c r="E188" s="37" t="s">
        <v>40</v>
      </c>
      <c r="F188" s="96">
        <v>6.0999999999999999E-2</v>
      </c>
      <c r="G188" s="102"/>
      <c r="H188" s="33">
        <f t="shared" si="17"/>
        <v>0</v>
      </c>
      <c r="I188" s="65"/>
      <c r="J188" s="188"/>
      <c r="L188" s="7"/>
    </row>
    <row r="189" spans="1:12" ht="18" customHeight="1" x14ac:dyDescent="0.25">
      <c r="A189" s="47" t="s">
        <v>22</v>
      </c>
      <c r="B189" s="20" t="s">
        <v>120</v>
      </c>
      <c r="C189" s="69"/>
      <c r="D189" s="35" t="s">
        <v>87</v>
      </c>
      <c r="E189" s="34" t="s">
        <v>7</v>
      </c>
      <c r="F189" s="45">
        <v>4</v>
      </c>
      <c r="G189" s="164"/>
      <c r="H189" s="56">
        <f>SUM(H190:H191)</f>
        <v>0</v>
      </c>
      <c r="I189" s="28">
        <f>H189*F189</f>
        <v>0</v>
      </c>
      <c r="J189" s="179">
        <f>I189*1.3251</f>
        <v>0</v>
      </c>
      <c r="L189" s="7"/>
    </row>
    <row r="190" spans="1:12" ht="18" customHeight="1" x14ac:dyDescent="0.25">
      <c r="A190" s="48" t="s">
        <v>82</v>
      </c>
      <c r="B190" s="29" t="s">
        <v>23</v>
      </c>
      <c r="C190" s="86">
        <v>88309</v>
      </c>
      <c r="D190" s="39" t="s">
        <v>61</v>
      </c>
      <c r="E190" s="37" t="s">
        <v>40</v>
      </c>
      <c r="F190" s="84">
        <v>0.65300000000000002</v>
      </c>
      <c r="G190" s="65"/>
      <c r="H190" s="33">
        <f t="shared" ref="H190:H191" si="18">G190*F190</f>
        <v>0</v>
      </c>
      <c r="I190" s="102"/>
      <c r="J190" s="188"/>
      <c r="L190" s="7"/>
    </row>
    <row r="191" spans="1:12" ht="18" customHeight="1" x14ac:dyDescent="0.25">
      <c r="A191" s="49" t="s">
        <v>82</v>
      </c>
      <c r="B191" s="29" t="s">
        <v>23</v>
      </c>
      <c r="C191" s="86">
        <v>88316</v>
      </c>
      <c r="D191" s="39" t="s">
        <v>63</v>
      </c>
      <c r="E191" s="37" t="s">
        <v>40</v>
      </c>
      <c r="F191" s="84">
        <v>0.73399999999999999</v>
      </c>
      <c r="G191" s="65"/>
      <c r="H191" s="33">
        <f t="shared" si="18"/>
        <v>0</v>
      </c>
      <c r="I191" s="102"/>
      <c r="J191" s="188"/>
      <c r="L191" s="7"/>
    </row>
    <row r="192" spans="1:12" ht="18" customHeight="1" x14ac:dyDescent="0.25">
      <c r="A192" s="47" t="s">
        <v>95</v>
      </c>
      <c r="B192" s="20" t="s">
        <v>23</v>
      </c>
      <c r="C192" s="26">
        <v>90443</v>
      </c>
      <c r="D192" s="35" t="s">
        <v>37</v>
      </c>
      <c r="E192" s="34" t="s">
        <v>36</v>
      </c>
      <c r="F192" s="45">
        <v>35</v>
      </c>
      <c r="G192" s="164"/>
      <c r="H192" s="56">
        <f>SUM(H193:H194)</f>
        <v>0</v>
      </c>
      <c r="I192" s="28">
        <f>H192*F192</f>
        <v>0</v>
      </c>
      <c r="J192" s="179">
        <f>I192*1.3251</f>
        <v>0</v>
      </c>
      <c r="L192" s="7"/>
    </row>
    <row r="193" spans="1:12" ht="18" customHeight="1" x14ac:dyDescent="0.25">
      <c r="A193" s="48" t="s">
        <v>82</v>
      </c>
      <c r="B193" s="29" t="s">
        <v>23</v>
      </c>
      <c r="C193" s="86">
        <v>88248</v>
      </c>
      <c r="D193" s="39" t="s">
        <v>57</v>
      </c>
      <c r="E193" s="37" t="s">
        <v>40</v>
      </c>
      <c r="F193" s="84">
        <v>7.0000000000000007E-2</v>
      </c>
      <c r="G193" s="65"/>
      <c r="H193" s="33">
        <f t="shared" ref="H193:H194" si="19">G193*F193</f>
        <v>0</v>
      </c>
      <c r="I193" s="102"/>
      <c r="J193" s="188"/>
      <c r="L193" s="7"/>
    </row>
    <row r="194" spans="1:12" ht="18" customHeight="1" x14ac:dyDescent="0.25">
      <c r="A194" s="105" t="s">
        <v>82</v>
      </c>
      <c r="B194" s="106" t="s">
        <v>23</v>
      </c>
      <c r="C194" s="99">
        <v>88267</v>
      </c>
      <c r="D194" s="100" t="s">
        <v>59</v>
      </c>
      <c r="E194" s="90" t="s">
        <v>40</v>
      </c>
      <c r="F194" s="101">
        <v>0.44900000000000001</v>
      </c>
      <c r="G194" s="103"/>
      <c r="H194" s="33">
        <f t="shared" si="19"/>
        <v>0</v>
      </c>
      <c r="I194" s="65"/>
      <c r="J194" s="190"/>
      <c r="L194" s="7"/>
    </row>
    <row r="195" spans="1:12" ht="18" customHeight="1" x14ac:dyDescent="0.25">
      <c r="A195" s="47" t="s">
        <v>96</v>
      </c>
      <c r="B195" s="20" t="s">
        <v>23</v>
      </c>
      <c r="C195" s="26">
        <v>90445</v>
      </c>
      <c r="D195" s="35" t="s">
        <v>216</v>
      </c>
      <c r="E195" s="34" t="s">
        <v>36</v>
      </c>
      <c r="F195" s="45">
        <v>10</v>
      </c>
      <c r="G195" s="41"/>
      <c r="H195" s="28">
        <f>SUM(H196:H199)</f>
        <v>0</v>
      </c>
      <c r="I195" s="28">
        <f>H195*F195</f>
        <v>0</v>
      </c>
      <c r="J195" s="179">
        <f>I195*1.3251</f>
        <v>0</v>
      </c>
      <c r="L195" s="7"/>
    </row>
    <row r="196" spans="1:12" ht="18" customHeight="1" x14ac:dyDescent="0.25">
      <c r="A196" s="48" t="s">
        <v>82</v>
      </c>
      <c r="B196" s="29" t="s">
        <v>23</v>
      </c>
      <c r="C196" s="86">
        <v>5795</v>
      </c>
      <c r="D196" s="39" t="s">
        <v>47</v>
      </c>
      <c r="E196" s="37" t="s">
        <v>46</v>
      </c>
      <c r="F196" s="84">
        <v>0.16800000000000001</v>
      </c>
      <c r="G196" s="65"/>
      <c r="H196" s="33">
        <f t="shared" ref="H196:H234" si="20">G196*F196</f>
        <v>0</v>
      </c>
      <c r="I196" s="102"/>
      <c r="J196" s="188"/>
      <c r="L196" s="7"/>
    </row>
    <row r="197" spans="1:12" ht="18" customHeight="1" x14ac:dyDescent="0.25">
      <c r="A197" s="105" t="s">
        <v>82</v>
      </c>
      <c r="B197" s="106" t="s">
        <v>23</v>
      </c>
      <c r="C197" s="99">
        <v>5952</v>
      </c>
      <c r="D197" s="100" t="s">
        <v>50</v>
      </c>
      <c r="E197" s="90" t="s">
        <v>49</v>
      </c>
      <c r="F197" s="101">
        <v>0.36899999999999999</v>
      </c>
      <c r="G197" s="103"/>
      <c r="H197" s="33">
        <f t="shared" si="20"/>
        <v>0</v>
      </c>
      <c r="I197" s="65"/>
      <c r="J197" s="190"/>
      <c r="L197" s="7"/>
    </row>
    <row r="198" spans="1:12" ht="18" customHeight="1" x14ac:dyDescent="0.25">
      <c r="A198" s="105" t="s">
        <v>82</v>
      </c>
      <c r="B198" s="106" t="s">
        <v>23</v>
      </c>
      <c r="C198" s="99">
        <v>88248</v>
      </c>
      <c r="D198" s="100" t="s">
        <v>57</v>
      </c>
      <c r="E198" s="90" t="s">
        <v>40</v>
      </c>
      <c r="F198" s="101">
        <v>8.4000000000000005E-2</v>
      </c>
      <c r="G198" s="103"/>
      <c r="H198" s="33">
        <f t="shared" si="20"/>
        <v>0</v>
      </c>
      <c r="I198" s="65"/>
      <c r="J198" s="191"/>
      <c r="L198" s="7"/>
    </row>
    <row r="199" spans="1:12" ht="18" customHeight="1" x14ac:dyDescent="0.25">
      <c r="A199" s="105" t="s">
        <v>82</v>
      </c>
      <c r="B199" s="106" t="s">
        <v>23</v>
      </c>
      <c r="C199" s="99">
        <v>88267</v>
      </c>
      <c r="D199" s="100" t="s">
        <v>59</v>
      </c>
      <c r="E199" s="90" t="s">
        <v>40</v>
      </c>
      <c r="F199" s="101">
        <v>0.53700000000000003</v>
      </c>
      <c r="G199" s="103"/>
      <c r="H199" s="33">
        <f t="shared" si="20"/>
        <v>0</v>
      </c>
      <c r="I199" s="65"/>
      <c r="J199" s="191"/>
      <c r="L199" s="7"/>
    </row>
    <row r="200" spans="1:12" ht="18" customHeight="1" x14ac:dyDescent="0.25">
      <c r="A200" s="47" t="s">
        <v>32</v>
      </c>
      <c r="B200" s="20" t="s">
        <v>23</v>
      </c>
      <c r="C200" s="85">
        <v>97641</v>
      </c>
      <c r="D200" s="35" t="s">
        <v>237</v>
      </c>
      <c r="E200" s="34" t="s">
        <v>34</v>
      </c>
      <c r="F200" s="45">
        <v>50</v>
      </c>
      <c r="G200" s="41"/>
      <c r="H200" s="28">
        <f>SUM(H201:H202)</f>
        <v>0</v>
      </c>
      <c r="I200" s="28">
        <f>H200*F200</f>
        <v>0</v>
      </c>
      <c r="J200" s="179">
        <f>I200*1.3251</f>
        <v>0</v>
      </c>
      <c r="L200" s="7"/>
    </row>
    <row r="201" spans="1:12" ht="18" customHeight="1" x14ac:dyDescent="0.25">
      <c r="A201" s="48" t="s">
        <v>82</v>
      </c>
      <c r="B201" s="29" t="s">
        <v>23</v>
      </c>
      <c r="C201" s="86">
        <v>88269</v>
      </c>
      <c r="D201" s="39" t="s">
        <v>238</v>
      </c>
      <c r="E201" s="37" t="s">
        <v>40</v>
      </c>
      <c r="F201" s="84">
        <v>7.1300000000000002E-2</v>
      </c>
      <c r="G201" s="65"/>
      <c r="H201" s="33">
        <f t="shared" si="20"/>
        <v>0</v>
      </c>
      <c r="I201" s="102"/>
      <c r="J201" s="188"/>
      <c r="L201" s="7"/>
    </row>
    <row r="202" spans="1:12" ht="18" customHeight="1" x14ac:dyDescent="0.25">
      <c r="A202" s="105" t="s">
        <v>82</v>
      </c>
      <c r="B202" s="106" t="s">
        <v>23</v>
      </c>
      <c r="C202" s="99">
        <v>88316</v>
      </c>
      <c r="D202" s="100" t="s">
        <v>63</v>
      </c>
      <c r="E202" s="90" t="s">
        <v>40</v>
      </c>
      <c r="F202" s="101">
        <v>0.1401</v>
      </c>
      <c r="G202" s="103"/>
      <c r="H202" s="33">
        <f t="shared" si="20"/>
        <v>0</v>
      </c>
      <c r="I202" s="65"/>
      <c r="J202" s="190"/>
      <c r="L202" s="7"/>
    </row>
    <row r="203" spans="1:12" ht="18" customHeight="1" x14ac:dyDescent="0.25">
      <c r="A203" s="47" t="s">
        <v>97</v>
      </c>
      <c r="B203" s="20" t="s">
        <v>23</v>
      </c>
      <c r="C203" s="85">
        <v>96113</v>
      </c>
      <c r="D203" s="35" t="s">
        <v>239</v>
      </c>
      <c r="E203" s="34" t="s">
        <v>34</v>
      </c>
      <c r="F203" s="45">
        <v>50</v>
      </c>
      <c r="G203" s="41"/>
      <c r="H203" s="28">
        <f>SUM(H204:H210)</f>
        <v>0</v>
      </c>
      <c r="I203" s="28">
        <f>H203*F203</f>
        <v>0</v>
      </c>
      <c r="J203" s="179">
        <f>I203*1.3251</f>
        <v>0</v>
      </c>
      <c r="L203" s="7"/>
    </row>
    <row r="204" spans="1:12" ht="18" customHeight="1" x14ac:dyDescent="0.25">
      <c r="A204" s="48" t="s">
        <v>82</v>
      </c>
      <c r="B204" s="29" t="s">
        <v>23</v>
      </c>
      <c r="C204" s="86">
        <v>345</v>
      </c>
      <c r="D204" s="39" t="s">
        <v>240</v>
      </c>
      <c r="E204" s="37" t="s">
        <v>45</v>
      </c>
      <c r="F204" s="84">
        <v>2.5000000000000001E-2</v>
      </c>
      <c r="G204" s="65"/>
      <c r="H204" s="33">
        <f t="shared" si="20"/>
        <v>0</v>
      </c>
      <c r="I204" s="102"/>
      <c r="J204" s="188"/>
      <c r="L204" s="7"/>
    </row>
    <row r="205" spans="1:12" ht="18" customHeight="1" x14ac:dyDescent="0.25">
      <c r="A205" s="105" t="s">
        <v>82</v>
      </c>
      <c r="B205" s="106" t="s">
        <v>23</v>
      </c>
      <c r="C205" s="99">
        <v>3315</v>
      </c>
      <c r="D205" s="100" t="s">
        <v>241</v>
      </c>
      <c r="E205" s="90" t="s">
        <v>45</v>
      </c>
      <c r="F205" s="101">
        <v>0.99639999999999995</v>
      </c>
      <c r="G205" s="103"/>
      <c r="H205" s="33">
        <f t="shared" si="20"/>
        <v>0</v>
      </c>
      <c r="I205" s="65"/>
      <c r="J205" s="190"/>
      <c r="L205" s="7"/>
    </row>
    <row r="206" spans="1:12" ht="18" customHeight="1" x14ac:dyDescent="0.25">
      <c r="A206" s="48" t="s">
        <v>82</v>
      </c>
      <c r="B206" s="29" t="s">
        <v>23</v>
      </c>
      <c r="C206" s="99">
        <v>4812</v>
      </c>
      <c r="D206" s="100" t="s">
        <v>242</v>
      </c>
      <c r="E206" s="90" t="s">
        <v>34</v>
      </c>
      <c r="F206" s="101">
        <v>1.0740000000000001</v>
      </c>
      <c r="G206" s="103"/>
      <c r="H206" s="33">
        <f t="shared" si="20"/>
        <v>0</v>
      </c>
      <c r="I206" s="65"/>
      <c r="J206" s="190"/>
      <c r="L206" s="7"/>
    </row>
    <row r="207" spans="1:12" ht="18" customHeight="1" x14ac:dyDescent="0.25">
      <c r="A207" s="105" t="s">
        <v>82</v>
      </c>
      <c r="B207" s="106" t="s">
        <v>23</v>
      </c>
      <c r="C207" s="99">
        <v>20250</v>
      </c>
      <c r="D207" s="100" t="s">
        <v>243</v>
      </c>
      <c r="E207" s="90" t="s">
        <v>45</v>
      </c>
      <c r="F207" s="101">
        <v>7.7999999999999996E-3</v>
      </c>
      <c r="G207" s="103"/>
      <c r="H207" s="33">
        <f t="shared" si="20"/>
        <v>0</v>
      </c>
      <c r="I207" s="65"/>
      <c r="J207" s="190"/>
      <c r="L207" s="7"/>
    </row>
    <row r="208" spans="1:12" ht="18" customHeight="1" x14ac:dyDescent="0.25">
      <c r="A208" s="48" t="s">
        <v>82</v>
      </c>
      <c r="B208" s="29" t="s">
        <v>23</v>
      </c>
      <c r="C208" s="99">
        <v>40547</v>
      </c>
      <c r="D208" s="100" t="s">
        <v>244</v>
      </c>
      <c r="E208" s="90" t="s">
        <v>245</v>
      </c>
      <c r="F208" s="101">
        <v>3.0800000000000001E-2</v>
      </c>
      <c r="G208" s="103"/>
      <c r="H208" s="33">
        <f t="shared" si="20"/>
        <v>0</v>
      </c>
      <c r="I208" s="65"/>
      <c r="J208" s="190"/>
      <c r="L208" s="7"/>
    </row>
    <row r="209" spans="1:12" ht="18" customHeight="1" x14ac:dyDescent="0.25">
      <c r="A209" s="105" t="s">
        <v>82</v>
      </c>
      <c r="B209" s="106" t="s">
        <v>23</v>
      </c>
      <c r="C209" s="99">
        <v>88269</v>
      </c>
      <c r="D209" s="100" t="s">
        <v>238</v>
      </c>
      <c r="E209" s="90" t="s">
        <v>40</v>
      </c>
      <c r="F209" s="101">
        <v>0.63129999999999997</v>
      </c>
      <c r="G209" s="103"/>
      <c r="H209" s="33">
        <f t="shared" si="20"/>
        <v>0</v>
      </c>
      <c r="I209" s="65"/>
      <c r="J209" s="190"/>
      <c r="L209" s="7"/>
    </row>
    <row r="210" spans="1:12" ht="18" customHeight="1" x14ac:dyDescent="0.25">
      <c r="A210" s="105" t="s">
        <v>82</v>
      </c>
      <c r="B210" s="106" t="s">
        <v>23</v>
      </c>
      <c r="C210" s="99">
        <v>88316</v>
      </c>
      <c r="D210" s="100" t="s">
        <v>63</v>
      </c>
      <c r="E210" s="90" t="s">
        <v>40</v>
      </c>
      <c r="F210" s="101">
        <v>0.31559999999999999</v>
      </c>
      <c r="G210" s="103"/>
      <c r="H210" s="33">
        <f t="shared" si="20"/>
        <v>0</v>
      </c>
      <c r="I210" s="65"/>
      <c r="J210" s="190"/>
      <c r="L210" s="7"/>
    </row>
    <row r="211" spans="1:12" ht="34.5" customHeight="1" x14ac:dyDescent="0.25">
      <c r="A211" s="47" t="s">
        <v>226</v>
      </c>
      <c r="B211" s="20" t="s">
        <v>23</v>
      </c>
      <c r="C211" s="85">
        <v>87561</v>
      </c>
      <c r="D211" s="35" t="s">
        <v>101</v>
      </c>
      <c r="E211" s="34" t="s">
        <v>34</v>
      </c>
      <c r="F211" s="34">
        <v>20</v>
      </c>
      <c r="G211" s="41"/>
      <c r="H211" s="28">
        <f>SUM(H212:H214)</f>
        <v>0</v>
      </c>
      <c r="I211" s="28">
        <f>H211*F211</f>
        <v>0</v>
      </c>
      <c r="J211" s="179">
        <f>I211*1.3251</f>
        <v>0</v>
      </c>
      <c r="L211" s="7"/>
    </row>
    <row r="212" spans="1:12" ht="18" customHeight="1" x14ac:dyDescent="0.25">
      <c r="A212" s="48" t="s">
        <v>82</v>
      </c>
      <c r="B212" s="29" t="s">
        <v>23</v>
      </c>
      <c r="C212" s="86">
        <v>87407</v>
      </c>
      <c r="D212" s="39" t="s">
        <v>100</v>
      </c>
      <c r="E212" s="32" t="s">
        <v>35</v>
      </c>
      <c r="F212" s="84">
        <v>2.1299999999999999E-2</v>
      </c>
      <c r="G212" s="65"/>
      <c r="H212" s="33">
        <f t="shared" si="20"/>
        <v>0</v>
      </c>
      <c r="I212" s="65"/>
      <c r="J212" s="188"/>
      <c r="L212" s="7"/>
    </row>
    <row r="213" spans="1:12" ht="18" customHeight="1" x14ac:dyDescent="0.25">
      <c r="A213" s="48" t="s">
        <v>82</v>
      </c>
      <c r="B213" s="29" t="s">
        <v>23</v>
      </c>
      <c r="C213" s="86">
        <v>88309</v>
      </c>
      <c r="D213" s="31" t="s">
        <v>61</v>
      </c>
      <c r="E213" s="32" t="s">
        <v>40</v>
      </c>
      <c r="F213" s="84">
        <v>0.28000000000000003</v>
      </c>
      <c r="G213" s="65"/>
      <c r="H213" s="33">
        <f t="shared" si="20"/>
        <v>0</v>
      </c>
      <c r="I213" s="65"/>
      <c r="J213" s="188"/>
      <c r="L213" s="7"/>
    </row>
    <row r="214" spans="1:12" ht="18" customHeight="1" x14ac:dyDescent="0.25">
      <c r="A214" s="48" t="s">
        <v>82</v>
      </c>
      <c r="B214" s="29" t="s">
        <v>23</v>
      </c>
      <c r="C214" s="86">
        <v>88316</v>
      </c>
      <c r="D214" s="31" t="s">
        <v>63</v>
      </c>
      <c r="E214" s="32" t="s">
        <v>40</v>
      </c>
      <c r="F214" s="84">
        <v>3.5000000000000003E-2</v>
      </c>
      <c r="G214" s="65"/>
      <c r="H214" s="33">
        <f t="shared" si="20"/>
        <v>0</v>
      </c>
      <c r="I214" s="65"/>
      <c r="J214" s="188"/>
      <c r="L214" s="7"/>
    </row>
    <row r="215" spans="1:12" ht="18" customHeight="1" x14ac:dyDescent="0.25">
      <c r="A215" s="47" t="s">
        <v>227</v>
      </c>
      <c r="B215" s="20" t="s">
        <v>23</v>
      </c>
      <c r="C215" s="26">
        <v>87298</v>
      </c>
      <c r="D215" s="35" t="s">
        <v>152</v>
      </c>
      <c r="E215" s="34" t="str">
        <f>E216</f>
        <v>M3</v>
      </c>
      <c r="F215" s="145">
        <v>2</v>
      </c>
      <c r="G215" s="41"/>
      <c r="H215" s="28">
        <f>SUM(H216:H220)</f>
        <v>0</v>
      </c>
      <c r="I215" s="28">
        <f>H215*F215</f>
        <v>0</v>
      </c>
      <c r="J215" s="179">
        <f>I215*1.3251</f>
        <v>0</v>
      </c>
      <c r="L215" s="7"/>
    </row>
    <row r="216" spans="1:12" ht="18" customHeight="1" x14ac:dyDescent="0.25">
      <c r="A216" s="48" t="s">
        <v>82</v>
      </c>
      <c r="B216" s="29" t="s">
        <v>23</v>
      </c>
      <c r="C216" s="86">
        <v>370</v>
      </c>
      <c r="D216" s="39" t="s">
        <v>67</v>
      </c>
      <c r="E216" s="32" t="s">
        <v>35</v>
      </c>
      <c r="F216" s="84">
        <v>1.27</v>
      </c>
      <c r="G216" s="65"/>
      <c r="H216" s="33">
        <f t="shared" si="20"/>
        <v>0</v>
      </c>
      <c r="I216" s="65"/>
      <c r="J216" s="188"/>
      <c r="L216" s="7"/>
    </row>
    <row r="217" spans="1:12" ht="18" customHeight="1" x14ac:dyDescent="0.25">
      <c r="A217" s="48" t="s">
        <v>82</v>
      </c>
      <c r="B217" s="29" t="s">
        <v>23</v>
      </c>
      <c r="C217" s="86">
        <v>1379</v>
      </c>
      <c r="D217" s="31" t="s">
        <v>66</v>
      </c>
      <c r="E217" s="32" t="s">
        <v>45</v>
      </c>
      <c r="F217" s="84">
        <v>573.61</v>
      </c>
      <c r="G217" s="65"/>
      <c r="H217" s="33">
        <f t="shared" si="20"/>
        <v>0</v>
      </c>
      <c r="I217" s="65"/>
      <c r="J217" s="188"/>
      <c r="L217" s="7"/>
    </row>
    <row r="218" spans="1:12" ht="18" customHeight="1" x14ac:dyDescent="0.25">
      <c r="A218" s="48" t="s">
        <v>82</v>
      </c>
      <c r="B218" s="29" t="s">
        <v>23</v>
      </c>
      <c r="C218" s="86">
        <v>88377</v>
      </c>
      <c r="D218" s="31" t="s">
        <v>64</v>
      </c>
      <c r="E218" s="32" t="s">
        <v>40</v>
      </c>
      <c r="F218" s="84">
        <v>4.42</v>
      </c>
      <c r="G218" s="65"/>
      <c r="H218" s="33">
        <f t="shared" si="20"/>
        <v>0</v>
      </c>
      <c r="I218" s="65"/>
      <c r="J218" s="188"/>
      <c r="L218" s="7"/>
    </row>
    <row r="219" spans="1:12" ht="18" customHeight="1" x14ac:dyDescent="0.25">
      <c r="A219" s="105" t="s">
        <v>82</v>
      </c>
      <c r="B219" s="106" t="s">
        <v>23</v>
      </c>
      <c r="C219" s="99">
        <v>88830</v>
      </c>
      <c r="D219" s="100" t="s">
        <v>48</v>
      </c>
      <c r="E219" s="90" t="s">
        <v>46</v>
      </c>
      <c r="F219" s="101">
        <v>1.03</v>
      </c>
      <c r="G219" s="103"/>
      <c r="H219" s="33">
        <f t="shared" si="20"/>
        <v>0</v>
      </c>
      <c r="I219" s="65"/>
      <c r="J219" s="191"/>
      <c r="L219" s="7"/>
    </row>
    <row r="220" spans="1:12" ht="18" customHeight="1" x14ac:dyDescent="0.25">
      <c r="A220" s="105" t="s">
        <v>82</v>
      </c>
      <c r="B220" s="106" t="s">
        <v>23</v>
      </c>
      <c r="C220" s="99">
        <v>88831</v>
      </c>
      <c r="D220" s="100" t="s">
        <v>51</v>
      </c>
      <c r="E220" s="90" t="s">
        <v>49</v>
      </c>
      <c r="F220" s="101">
        <v>3.39</v>
      </c>
      <c r="G220" s="103"/>
      <c r="H220" s="33">
        <f t="shared" si="20"/>
        <v>0</v>
      </c>
      <c r="I220" s="65"/>
      <c r="J220" s="191"/>
      <c r="L220" s="7"/>
    </row>
    <row r="221" spans="1:12" ht="18" customHeight="1" x14ac:dyDescent="0.25">
      <c r="A221" s="47" t="s">
        <v>228</v>
      </c>
      <c r="B221" s="20" t="s">
        <v>23</v>
      </c>
      <c r="C221" s="85">
        <v>88485</v>
      </c>
      <c r="D221" s="35" t="s">
        <v>248</v>
      </c>
      <c r="E221" s="34" t="s">
        <v>7</v>
      </c>
      <c r="F221" s="34">
        <v>70</v>
      </c>
      <c r="G221" s="41"/>
      <c r="H221" s="28">
        <f>SUM(H222:H224)</f>
        <v>0</v>
      </c>
      <c r="I221" s="28">
        <f>H221*F221</f>
        <v>0</v>
      </c>
      <c r="J221" s="179">
        <f>I221*1.3251</f>
        <v>0</v>
      </c>
      <c r="L221" s="7"/>
    </row>
    <row r="222" spans="1:12" ht="18" customHeight="1" x14ac:dyDescent="0.25">
      <c r="A222" s="48" t="s">
        <v>82</v>
      </c>
      <c r="B222" s="29" t="s">
        <v>23</v>
      </c>
      <c r="C222" s="86">
        <v>6085</v>
      </c>
      <c r="D222" s="39" t="s">
        <v>69</v>
      </c>
      <c r="E222" s="32" t="s">
        <v>30</v>
      </c>
      <c r="F222" s="84">
        <v>0.16</v>
      </c>
      <c r="G222" s="65"/>
      <c r="H222" s="33">
        <f t="shared" si="20"/>
        <v>0</v>
      </c>
      <c r="I222" s="65"/>
      <c r="J222" s="188"/>
      <c r="L222" s="7"/>
    </row>
    <row r="223" spans="1:12" ht="18" customHeight="1" x14ac:dyDescent="0.25">
      <c r="A223" s="48" t="s">
        <v>82</v>
      </c>
      <c r="B223" s="29" t="s">
        <v>23</v>
      </c>
      <c r="C223" s="86">
        <v>88310</v>
      </c>
      <c r="D223" s="31" t="s">
        <v>62</v>
      </c>
      <c r="E223" s="32" t="s">
        <v>40</v>
      </c>
      <c r="F223" s="84">
        <v>3.9E-2</v>
      </c>
      <c r="G223" s="65"/>
      <c r="H223" s="33">
        <f t="shared" si="20"/>
        <v>0</v>
      </c>
      <c r="I223" s="65"/>
      <c r="J223" s="188"/>
      <c r="L223" s="7"/>
    </row>
    <row r="224" spans="1:12" ht="18" customHeight="1" x14ac:dyDescent="0.25">
      <c r="A224" s="105" t="s">
        <v>82</v>
      </c>
      <c r="B224" s="106" t="s">
        <v>23</v>
      </c>
      <c r="C224" s="99">
        <v>88316</v>
      </c>
      <c r="D224" s="100" t="s">
        <v>63</v>
      </c>
      <c r="E224" s="90" t="s">
        <v>40</v>
      </c>
      <c r="F224" s="101">
        <v>1.4E-2</v>
      </c>
      <c r="G224" s="103"/>
      <c r="H224" s="33">
        <f t="shared" si="20"/>
        <v>0</v>
      </c>
      <c r="I224" s="65"/>
      <c r="J224" s="191"/>
      <c r="L224" s="7"/>
    </row>
    <row r="225" spans="1:12" ht="18" customHeight="1" x14ac:dyDescent="0.25">
      <c r="A225" s="47" t="s">
        <v>229</v>
      </c>
      <c r="B225" s="20" t="s">
        <v>23</v>
      </c>
      <c r="C225" s="85">
        <v>88487</v>
      </c>
      <c r="D225" s="35" t="s">
        <v>249</v>
      </c>
      <c r="E225" s="34" t="s">
        <v>7</v>
      </c>
      <c r="F225" s="34">
        <v>70</v>
      </c>
      <c r="G225" s="41"/>
      <c r="H225" s="28">
        <f>SUM(H226:H228)</f>
        <v>0</v>
      </c>
      <c r="I225" s="28">
        <f>H225*F225</f>
        <v>0</v>
      </c>
      <c r="J225" s="179">
        <f>I225*1.3251</f>
        <v>0</v>
      </c>
      <c r="L225" s="7"/>
    </row>
    <row r="226" spans="1:12" ht="18" customHeight="1" x14ac:dyDescent="0.25">
      <c r="A226" s="48" t="s">
        <v>82</v>
      </c>
      <c r="B226" s="29" t="s">
        <v>23</v>
      </c>
      <c r="C226" s="86">
        <v>7345</v>
      </c>
      <c r="D226" s="39" t="s">
        <v>68</v>
      </c>
      <c r="E226" s="32" t="s">
        <v>30</v>
      </c>
      <c r="F226" s="84">
        <v>0.33</v>
      </c>
      <c r="G226" s="65"/>
      <c r="H226" s="33">
        <f t="shared" si="20"/>
        <v>0</v>
      </c>
      <c r="I226" s="65"/>
      <c r="J226" s="188"/>
      <c r="L226" s="7"/>
    </row>
    <row r="227" spans="1:12" ht="18" customHeight="1" x14ac:dyDescent="0.25">
      <c r="A227" s="48" t="s">
        <v>82</v>
      </c>
      <c r="B227" s="29" t="s">
        <v>23</v>
      </c>
      <c r="C227" s="86">
        <v>88310</v>
      </c>
      <c r="D227" s="31" t="s">
        <v>62</v>
      </c>
      <c r="E227" s="32" t="s">
        <v>40</v>
      </c>
      <c r="F227" s="84">
        <v>0.13</v>
      </c>
      <c r="G227" s="65"/>
      <c r="H227" s="33">
        <f t="shared" si="20"/>
        <v>0</v>
      </c>
      <c r="I227" s="65"/>
      <c r="J227" s="188"/>
      <c r="L227" s="7"/>
    </row>
    <row r="228" spans="1:12" ht="18" customHeight="1" x14ac:dyDescent="0.25">
      <c r="A228" s="105" t="s">
        <v>82</v>
      </c>
      <c r="B228" s="106" t="s">
        <v>23</v>
      </c>
      <c r="C228" s="99">
        <v>88316</v>
      </c>
      <c r="D228" s="100" t="s">
        <v>63</v>
      </c>
      <c r="E228" s="90" t="s">
        <v>40</v>
      </c>
      <c r="F228" s="101">
        <v>4.8000000000000001E-2</v>
      </c>
      <c r="G228" s="103"/>
      <c r="H228" s="33">
        <f t="shared" si="20"/>
        <v>0</v>
      </c>
      <c r="I228" s="65"/>
      <c r="J228" s="191"/>
      <c r="L228" s="7"/>
    </row>
    <row r="229" spans="1:12" ht="18" customHeight="1" x14ac:dyDescent="0.25">
      <c r="A229" s="47" t="s">
        <v>246</v>
      </c>
      <c r="B229" s="20" t="s">
        <v>120</v>
      </c>
      <c r="C229" s="26"/>
      <c r="D229" s="35" t="s">
        <v>103</v>
      </c>
      <c r="E229" s="34" t="s">
        <v>40</v>
      </c>
      <c r="F229" s="34">
        <v>80</v>
      </c>
      <c r="G229" s="41"/>
      <c r="H229" s="28">
        <f>H230</f>
        <v>0</v>
      </c>
      <c r="I229" s="28">
        <f>H229*F229</f>
        <v>0</v>
      </c>
      <c r="J229" s="179">
        <f>I229*1.3251</f>
        <v>0</v>
      </c>
      <c r="L229" s="7"/>
    </row>
    <row r="230" spans="1:12" ht="18" customHeight="1" x14ac:dyDescent="0.25">
      <c r="A230" s="48" t="s">
        <v>82</v>
      </c>
      <c r="B230" s="29" t="s">
        <v>23</v>
      </c>
      <c r="C230" s="86">
        <v>88316</v>
      </c>
      <c r="D230" s="39" t="s">
        <v>63</v>
      </c>
      <c r="E230" s="32" t="s">
        <v>40</v>
      </c>
      <c r="F230" s="46">
        <v>1</v>
      </c>
      <c r="G230" s="173"/>
      <c r="H230" s="33">
        <f t="shared" si="20"/>
        <v>0</v>
      </c>
      <c r="I230" s="65"/>
      <c r="J230" s="188"/>
      <c r="L230" s="7"/>
    </row>
    <row r="231" spans="1:12" ht="18" customHeight="1" x14ac:dyDescent="0.25">
      <c r="A231" s="146" t="s">
        <v>247</v>
      </c>
      <c r="B231" s="180" t="s">
        <v>120</v>
      </c>
      <c r="C231" s="182"/>
      <c r="D231" s="183" t="s">
        <v>145</v>
      </c>
      <c r="E231" s="147" t="s">
        <v>147</v>
      </c>
      <c r="F231" s="147">
        <v>1</v>
      </c>
      <c r="G231" s="164"/>
      <c r="H231" s="164">
        <f>SUM(H232:H234)</f>
        <v>0</v>
      </c>
      <c r="I231" s="28">
        <f>H231*F231</f>
        <v>0</v>
      </c>
      <c r="J231" s="179">
        <f>I231*1.3251</f>
        <v>0</v>
      </c>
      <c r="L231" s="7"/>
    </row>
    <row r="232" spans="1:12" ht="18" customHeight="1" x14ac:dyDescent="0.25">
      <c r="A232" s="49" t="s">
        <v>82</v>
      </c>
      <c r="B232" s="44" t="s">
        <v>23</v>
      </c>
      <c r="C232" s="83">
        <v>39660</v>
      </c>
      <c r="D232" s="64" t="s">
        <v>146</v>
      </c>
      <c r="E232" s="32" t="s">
        <v>147</v>
      </c>
      <c r="F232" s="84">
        <v>1</v>
      </c>
      <c r="G232" s="65"/>
      <c r="H232" s="33">
        <f t="shared" si="20"/>
        <v>0</v>
      </c>
      <c r="I232" s="130"/>
      <c r="J232" s="66"/>
      <c r="L232" s="7"/>
    </row>
    <row r="233" spans="1:12" ht="18" customHeight="1" x14ac:dyDescent="0.25">
      <c r="A233" s="48" t="s">
        <v>82</v>
      </c>
      <c r="B233" s="29" t="s">
        <v>23</v>
      </c>
      <c r="C233" s="86">
        <v>88309</v>
      </c>
      <c r="D233" s="31" t="s">
        <v>61</v>
      </c>
      <c r="E233" s="32" t="s">
        <v>40</v>
      </c>
      <c r="F233" s="84">
        <v>40</v>
      </c>
      <c r="G233" s="65"/>
      <c r="H233" s="33">
        <f t="shared" si="20"/>
        <v>0</v>
      </c>
      <c r="I233" s="128"/>
      <c r="J233" s="66"/>
      <c r="L233" s="7"/>
    </row>
    <row r="234" spans="1:12" ht="18" customHeight="1" thickBot="1" x14ac:dyDescent="0.3">
      <c r="A234" s="246" t="s">
        <v>82</v>
      </c>
      <c r="B234" s="247" t="s">
        <v>23</v>
      </c>
      <c r="C234" s="248">
        <v>88316</v>
      </c>
      <c r="D234" s="249" t="s">
        <v>63</v>
      </c>
      <c r="E234" s="250" t="s">
        <v>40</v>
      </c>
      <c r="F234" s="251">
        <v>40</v>
      </c>
      <c r="G234" s="252"/>
      <c r="H234" s="253">
        <f t="shared" si="20"/>
        <v>0</v>
      </c>
      <c r="I234" s="254"/>
      <c r="J234" s="255"/>
      <c r="L234" s="7"/>
    </row>
    <row r="235" spans="1:12" s="8" customFormat="1" ht="21.95" customHeight="1" x14ac:dyDescent="0.3">
      <c r="A235" s="165">
        <v>6</v>
      </c>
      <c r="B235" s="166"/>
      <c r="C235" s="167"/>
      <c r="D235" s="169" t="s">
        <v>133</v>
      </c>
      <c r="E235" s="265"/>
      <c r="F235" s="265"/>
      <c r="G235" s="266"/>
      <c r="H235" s="265"/>
      <c r="I235" s="262">
        <f>SUM(I236:I245)</f>
        <v>0</v>
      </c>
      <c r="J235" s="263">
        <f>SUM(J236:J245)</f>
        <v>0</v>
      </c>
      <c r="K235" s="4"/>
      <c r="L235" s="7"/>
    </row>
    <row r="236" spans="1:12" s="8" customFormat="1" ht="18" customHeight="1" x14ac:dyDescent="0.25">
      <c r="A236" s="47" t="s">
        <v>98</v>
      </c>
      <c r="B236" s="20" t="s">
        <v>23</v>
      </c>
      <c r="C236" s="154">
        <v>91677</v>
      </c>
      <c r="D236" s="22" t="s">
        <v>183</v>
      </c>
      <c r="E236" s="23" t="s">
        <v>6</v>
      </c>
      <c r="F236" s="24">
        <v>200</v>
      </c>
      <c r="G236" s="25"/>
      <c r="H236" s="25">
        <f>SUM(H237)</f>
        <v>0</v>
      </c>
      <c r="I236" s="28">
        <f>H236*F236</f>
        <v>0</v>
      </c>
      <c r="J236" s="179">
        <f>I236*1.3251</f>
        <v>0</v>
      </c>
      <c r="K236" s="4"/>
      <c r="L236" s="7"/>
    </row>
    <row r="237" spans="1:12" s="8" customFormat="1" ht="18" customHeight="1" x14ac:dyDescent="0.25">
      <c r="A237" s="49" t="s">
        <v>82</v>
      </c>
      <c r="B237" s="44" t="s">
        <v>23</v>
      </c>
      <c r="C237" s="36">
        <v>91677</v>
      </c>
      <c r="D237" s="74" t="s">
        <v>181</v>
      </c>
      <c r="E237" s="75" t="s">
        <v>40</v>
      </c>
      <c r="F237" s="76">
        <v>1</v>
      </c>
      <c r="G237" s="77"/>
      <c r="H237" s="33">
        <f t="shared" ref="H237:H245" si="21">G237*F237</f>
        <v>0</v>
      </c>
      <c r="I237" s="125"/>
      <c r="J237" s="82"/>
      <c r="K237" s="4"/>
      <c r="L237" s="7"/>
    </row>
    <row r="238" spans="1:12" s="8" customFormat="1" ht="18" customHeight="1" x14ac:dyDescent="0.25">
      <c r="A238" s="47" t="s">
        <v>42</v>
      </c>
      <c r="B238" s="20" t="s">
        <v>23</v>
      </c>
      <c r="C238" s="21">
        <v>90776</v>
      </c>
      <c r="D238" s="22" t="s">
        <v>184</v>
      </c>
      <c r="E238" s="23" t="s">
        <v>6</v>
      </c>
      <c r="F238" s="24">
        <v>400</v>
      </c>
      <c r="G238" s="25"/>
      <c r="H238" s="25">
        <f>H239</f>
        <v>0</v>
      </c>
      <c r="I238" s="28">
        <f>H238*F238</f>
        <v>0</v>
      </c>
      <c r="J238" s="179">
        <f>I238*1.3251</f>
        <v>0</v>
      </c>
      <c r="K238" s="4"/>
      <c r="L238" s="7"/>
    </row>
    <row r="239" spans="1:12" s="8" customFormat="1" ht="18" customHeight="1" x14ac:dyDescent="0.25">
      <c r="A239" s="78" t="s">
        <v>82</v>
      </c>
      <c r="B239" s="55" t="s">
        <v>23</v>
      </c>
      <c r="C239" s="93">
        <v>90776</v>
      </c>
      <c r="D239" s="79" t="s">
        <v>182</v>
      </c>
      <c r="E239" s="75" t="s">
        <v>40</v>
      </c>
      <c r="F239" s="92">
        <v>1</v>
      </c>
      <c r="G239" s="184"/>
      <c r="H239" s="33">
        <f t="shared" si="21"/>
        <v>0</v>
      </c>
      <c r="I239" s="125"/>
      <c r="J239" s="82"/>
      <c r="K239" s="4"/>
      <c r="L239" s="7"/>
    </row>
    <row r="240" spans="1:12" s="8" customFormat="1" ht="18" customHeight="1" x14ac:dyDescent="0.25">
      <c r="A240" s="68" t="s">
        <v>43</v>
      </c>
      <c r="B240" s="20" t="s">
        <v>120</v>
      </c>
      <c r="C240" s="69"/>
      <c r="D240" s="70" t="s">
        <v>185</v>
      </c>
      <c r="E240" s="71" t="s">
        <v>4</v>
      </c>
      <c r="F240" s="72">
        <v>60</v>
      </c>
      <c r="G240" s="73"/>
      <c r="H240" s="73">
        <f>SUM(H241:H243)</f>
        <v>0</v>
      </c>
      <c r="I240" s="28">
        <f>H240*F240</f>
        <v>0</v>
      </c>
      <c r="J240" s="179">
        <f>I240*1.3251</f>
        <v>0</v>
      </c>
      <c r="K240" s="4"/>
      <c r="L240" s="7"/>
    </row>
    <row r="241" spans="1:14" s="8" customFormat="1" ht="18" customHeight="1" x14ac:dyDescent="0.25">
      <c r="A241" s="49" t="s">
        <v>82</v>
      </c>
      <c r="B241" s="44" t="s">
        <v>23</v>
      </c>
      <c r="C241" s="91">
        <v>88278</v>
      </c>
      <c r="D241" s="74" t="s">
        <v>60</v>
      </c>
      <c r="E241" s="75" t="s">
        <v>40</v>
      </c>
      <c r="F241" s="92">
        <v>2.9000000000000001E-2</v>
      </c>
      <c r="G241" s="184"/>
      <c r="H241" s="33">
        <f t="shared" si="21"/>
        <v>0</v>
      </c>
      <c r="I241" s="126"/>
      <c r="J241" s="82"/>
      <c r="K241" s="4"/>
      <c r="L241" s="7"/>
    </row>
    <row r="242" spans="1:14" s="8" customFormat="1" ht="18" customHeight="1" x14ac:dyDescent="0.25">
      <c r="A242" s="78" t="s">
        <v>82</v>
      </c>
      <c r="B242" s="55" t="s">
        <v>23</v>
      </c>
      <c r="C242" s="93">
        <v>88316</v>
      </c>
      <c r="D242" s="79" t="s">
        <v>63</v>
      </c>
      <c r="E242" s="80" t="s">
        <v>40</v>
      </c>
      <c r="F242" s="94">
        <v>0.19700000000000001</v>
      </c>
      <c r="G242" s="185"/>
      <c r="H242" s="33">
        <f t="shared" si="21"/>
        <v>0</v>
      </c>
      <c r="I242" s="127"/>
      <c r="J242" s="81"/>
      <c r="K242" s="4"/>
      <c r="L242" s="7"/>
    </row>
    <row r="243" spans="1:14" s="8" customFormat="1" ht="18" customHeight="1" x14ac:dyDescent="0.25">
      <c r="A243" s="78" t="s">
        <v>82</v>
      </c>
      <c r="B243" s="55" t="s">
        <v>23</v>
      </c>
      <c r="C243" s="93">
        <v>100251</v>
      </c>
      <c r="D243" s="79" t="s">
        <v>55</v>
      </c>
      <c r="E243" s="80" t="s">
        <v>54</v>
      </c>
      <c r="F243" s="94">
        <v>0.40200000000000002</v>
      </c>
      <c r="G243" s="149"/>
      <c r="H243" s="33">
        <f t="shared" si="21"/>
        <v>0</v>
      </c>
      <c r="I243" s="127"/>
      <c r="J243" s="81"/>
      <c r="K243" s="4"/>
      <c r="L243" s="7"/>
    </row>
    <row r="244" spans="1:14" s="8" customFormat="1" ht="18" customHeight="1" x14ac:dyDescent="0.25">
      <c r="A244" s="47" t="s">
        <v>99</v>
      </c>
      <c r="B244" s="20" t="s">
        <v>23</v>
      </c>
      <c r="C244" s="26">
        <v>91677</v>
      </c>
      <c r="D244" s="27" t="s">
        <v>180</v>
      </c>
      <c r="E244" s="34" t="s">
        <v>6</v>
      </c>
      <c r="F244" s="34">
        <v>25</v>
      </c>
      <c r="G244" s="41"/>
      <c r="H244" s="28">
        <f>SUM(H245)</f>
        <v>0</v>
      </c>
      <c r="I244" s="28">
        <f>H244*F244</f>
        <v>0</v>
      </c>
      <c r="J244" s="179">
        <f>I244*1.3251</f>
        <v>0</v>
      </c>
      <c r="K244" s="4"/>
      <c r="L244" s="7"/>
    </row>
    <row r="245" spans="1:14" s="8" customFormat="1" ht="18" customHeight="1" thickBot="1" x14ac:dyDescent="0.3">
      <c r="A245" s="177" t="s">
        <v>82</v>
      </c>
      <c r="B245" s="51" t="s">
        <v>23</v>
      </c>
      <c r="C245" s="97">
        <v>91677</v>
      </c>
      <c r="D245" s="52" t="s">
        <v>181</v>
      </c>
      <c r="E245" s="53" t="s">
        <v>40</v>
      </c>
      <c r="F245" s="98">
        <v>1</v>
      </c>
      <c r="G245" s="104"/>
      <c r="H245" s="33">
        <f t="shared" si="21"/>
        <v>0</v>
      </c>
      <c r="I245" s="178"/>
      <c r="J245" s="54"/>
      <c r="K245" s="4"/>
      <c r="L245" s="7"/>
    </row>
    <row r="246" spans="1:14" ht="21" customHeight="1" x14ac:dyDescent="0.25">
      <c r="C246" s="14"/>
      <c r="D246" s="9"/>
      <c r="E246" s="203" t="s">
        <v>85</v>
      </c>
      <c r="F246" s="204"/>
      <c r="G246" s="204"/>
      <c r="H246" s="204"/>
      <c r="I246" s="151"/>
      <c r="J246" s="152"/>
      <c r="K246" s="7"/>
    </row>
    <row r="247" spans="1:14" ht="20.25" customHeight="1" x14ac:dyDescent="0.25">
      <c r="D247" s="9"/>
      <c r="E247" s="196" t="s">
        <v>104</v>
      </c>
      <c r="F247" s="197"/>
      <c r="G247" s="197"/>
      <c r="H247" s="197"/>
      <c r="I247" s="131"/>
      <c r="J247" s="19"/>
      <c r="K247" s="6"/>
    </row>
    <row r="248" spans="1:14" ht="20.25" customHeight="1" x14ac:dyDescent="0.25">
      <c r="D248" s="9"/>
      <c r="E248" s="196" t="s">
        <v>86</v>
      </c>
      <c r="F248" s="197"/>
      <c r="G248" s="197"/>
      <c r="H248" s="197"/>
      <c r="I248" s="133">
        <f>I7+I61+I106+I143+I172+I235</f>
        <v>0</v>
      </c>
      <c r="J248" s="19"/>
      <c r="K248" s="6"/>
    </row>
    <row r="249" spans="1:14" ht="20.25" customHeight="1" x14ac:dyDescent="0.25">
      <c r="E249" s="196" t="s">
        <v>105</v>
      </c>
      <c r="F249" s="197"/>
      <c r="G249" s="197"/>
      <c r="H249" s="197"/>
      <c r="I249" s="131"/>
      <c r="J249" s="19">
        <f>J235+J172+J143+J106+J61+J7</f>
        <v>0</v>
      </c>
    </row>
    <row r="250" spans="1:14" ht="27" customHeight="1" thickBot="1" x14ac:dyDescent="0.3">
      <c r="E250" s="201" t="s">
        <v>88</v>
      </c>
      <c r="F250" s="202"/>
      <c r="G250" s="202"/>
      <c r="H250" s="202"/>
      <c r="I250" s="134">
        <f>SUM(I246:I249)</f>
        <v>0</v>
      </c>
      <c r="J250" s="153">
        <f>SUM(J246:J249)</f>
        <v>0</v>
      </c>
    </row>
    <row r="251" spans="1:14" x14ac:dyDescent="0.25">
      <c r="K251" s="124"/>
      <c r="L251" s="124"/>
      <c r="M251" s="124"/>
      <c r="N251" s="124"/>
    </row>
    <row r="252" spans="1:14" x14ac:dyDescent="0.25">
      <c r="K252" s="124"/>
      <c r="L252" s="124"/>
      <c r="M252" s="124"/>
      <c r="N252" s="124"/>
    </row>
    <row r="253" spans="1:14" x14ac:dyDescent="0.25">
      <c r="J253" s="7"/>
      <c r="K253" s="124"/>
      <c r="L253" s="124"/>
      <c r="M253" s="124"/>
      <c r="N253" s="124"/>
    </row>
    <row r="254" spans="1:14" x14ac:dyDescent="0.25">
      <c r="K254" s="124"/>
      <c r="L254" s="124"/>
      <c r="M254" s="124"/>
      <c r="N254" s="124"/>
    </row>
    <row r="255" spans="1:14" x14ac:dyDescent="0.25">
      <c r="K255" s="124"/>
      <c r="L255" s="124"/>
      <c r="M255" s="124"/>
      <c r="N255" s="124"/>
    </row>
    <row r="256" spans="1:14" x14ac:dyDescent="0.25">
      <c r="K256" s="124"/>
      <c r="L256" s="124"/>
      <c r="M256" s="124"/>
      <c r="N256" s="124"/>
    </row>
    <row r="257" spans="11:14" x14ac:dyDescent="0.25">
      <c r="K257" s="124"/>
      <c r="L257" s="124"/>
      <c r="M257" s="124"/>
      <c r="N257" s="124"/>
    </row>
    <row r="258" spans="11:14" x14ac:dyDescent="0.25">
      <c r="K258" s="124"/>
      <c r="L258" s="124"/>
      <c r="M258" s="124"/>
      <c r="N258" s="124"/>
    </row>
    <row r="259" spans="11:14" x14ac:dyDescent="0.25">
      <c r="K259" s="124"/>
      <c r="L259" s="124"/>
      <c r="M259" s="124"/>
      <c r="N259" s="124"/>
    </row>
    <row r="260" spans="11:14" x14ac:dyDescent="0.25">
      <c r="K260" s="124"/>
      <c r="L260" s="124"/>
      <c r="M260" s="124"/>
      <c r="N260" s="124"/>
    </row>
    <row r="261" spans="11:14" x14ac:dyDescent="0.25">
      <c r="K261" s="124"/>
      <c r="L261" s="124"/>
      <c r="M261" s="124"/>
      <c r="N261" s="124"/>
    </row>
    <row r="262" spans="11:14" x14ac:dyDescent="0.25">
      <c r="K262" s="124"/>
      <c r="L262" s="124"/>
      <c r="M262" s="124"/>
      <c r="N262" s="124"/>
    </row>
    <row r="263" spans="11:14" x14ac:dyDescent="0.25">
      <c r="K263" s="124"/>
      <c r="L263" s="124"/>
      <c r="M263" s="124"/>
      <c r="N263" s="124"/>
    </row>
    <row r="264" spans="11:14" x14ac:dyDescent="0.25">
      <c r="K264" s="124"/>
      <c r="L264" s="124"/>
      <c r="M264" s="124"/>
      <c r="N264" s="124"/>
    </row>
    <row r="265" spans="11:14" x14ac:dyDescent="0.25">
      <c r="K265" s="124"/>
      <c r="L265" s="124"/>
      <c r="M265" s="124"/>
      <c r="N265" s="124"/>
    </row>
    <row r="266" spans="11:14" x14ac:dyDescent="0.25">
      <c r="K266" s="124"/>
      <c r="L266" s="124"/>
      <c r="M266" s="124"/>
      <c r="N266" s="124"/>
    </row>
    <row r="267" spans="11:14" x14ac:dyDescent="0.25">
      <c r="K267" s="124"/>
      <c r="L267" s="124"/>
      <c r="M267" s="124"/>
      <c r="N267" s="124"/>
    </row>
    <row r="268" spans="11:14" x14ac:dyDescent="0.25">
      <c r="K268" s="124"/>
      <c r="L268" s="124"/>
      <c r="M268" s="124"/>
      <c r="N268" s="124"/>
    </row>
    <row r="269" spans="11:14" x14ac:dyDescent="0.25">
      <c r="K269" s="124"/>
      <c r="L269" s="124"/>
      <c r="M269" s="124"/>
      <c r="N269" s="124"/>
    </row>
    <row r="270" spans="11:14" x14ac:dyDescent="0.25">
      <c r="K270" s="124"/>
      <c r="L270" s="124"/>
      <c r="M270" s="124"/>
      <c r="N270" s="124"/>
    </row>
    <row r="271" spans="11:14" x14ac:dyDescent="0.25">
      <c r="K271" s="124"/>
      <c r="L271" s="124"/>
    </row>
    <row r="272" spans="11:14" x14ac:dyDescent="0.25">
      <c r="K272" s="124"/>
      <c r="L272" s="124"/>
    </row>
    <row r="273" spans="11:12" x14ac:dyDescent="0.25">
      <c r="K273" s="124"/>
      <c r="L273" s="124"/>
    </row>
  </sheetData>
  <mergeCells count="16">
    <mergeCell ref="A1:J1"/>
    <mergeCell ref="A3:D3"/>
    <mergeCell ref="A4:D4"/>
    <mergeCell ref="A5:D5"/>
    <mergeCell ref="E5:F5"/>
    <mergeCell ref="H5:J5"/>
    <mergeCell ref="E3:J3"/>
    <mergeCell ref="E4:J4"/>
    <mergeCell ref="I2:J2"/>
    <mergeCell ref="A2:D2"/>
    <mergeCell ref="E249:H249"/>
    <mergeCell ref="E2:G2"/>
    <mergeCell ref="E250:H250"/>
    <mergeCell ref="E246:H246"/>
    <mergeCell ref="E247:H247"/>
    <mergeCell ref="E248:H248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zoomScale="80" zoomScaleNormal="80" workbookViewId="0">
      <selection activeCell="D73" sqref="D73"/>
    </sheetView>
  </sheetViews>
  <sheetFormatPr defaultRowHeight="15" x14ac:dyDescent="0.25"/>
  <cols>
    <col min="1" max="1" width="6.28515625" bestFit="1" customWidth="1"/>
    <col min="2" max="2" width="7.85546875" bestFit="1" customWidth="1"/>
    <col min="3" max="3" width="9.140625" style="11" bestFit="1" customWidth="1"/>
    <col min="4" max="4" width="168.85546875" customWidth="1"/>
    <col min="5" max="5" width="13.85546875" customWidth="1"/>
    <col min="6" max="6" width="19" customWidth="1"/>
    <col min="7" max="8" width="27.140625" customWidth="1"/>
    <col min="9" max="9" width="14" customWidth="1"/>
    <col min="10" max="10" width="27.140625" customWidth="1"/>
    <col min="11" max="11" width="22.28515625" customWidth="1"/>
    <col min="13" max="13" width="14.28515625" customWidth="1"/>
  </cols>
  <sheetData>
    <row r="1" spans="1:10" ht="81.75" customHeight="1" thickBot="1" x14ac:dyDescent="0.3">
      <c r="A1" s="205" t="s">
        <v>187</v>
      </c>
      <c r="B1" s="206"/>
      <c r="C1" s="206"/>
      <c r="D1" s="206"/>
      <c r="E1" s="206"/>
      <c r="F1" s="206"/>
      <c r="G1" s="206"/>
      <c r="H1" s="206"/>
      <c r="I1" s="206"/>
      <c r="J1" s="207"/>
    </row>
    <row r="2" spans="1:10" ht="15.75" thickBot="1" x14ac:dyDescent="0.3">
      <c r="A2" s="242" t="str">
        <f>'Planilha Analítica'!A2:D2</f>
        <v>OBRA: REESTRUTURAÇÃO ELÉTRICA DO ANEXO I</v>
      </c>
      <c r="B2" s="243"/>
      <c r="C2" s="243"/>
      <c r="D2" s="244"/>
      <c r="E2" s="198" t="s">
        <v>111</v>
      </c>
      <c r="F2" s="245"/>
      <c r="G2" s="160" t="s">
        <v>112</v>
      </c>
      <c r="H2" s="198" t="s">
        <v>113</v>
      </c>
      <c r="I2" s="199"/>
      <c r="J2" s="200"/>
    </row>
    <row r="3" spans="1:10" ht="15.75" thickBot="1" x14ac:dyDescent="0.3">
      <c r="A3" s="229" t="str">
        <f>'Planilha Analítica'!A3:D3</f>
        <v>CLIENTE: CÂMARA MUNICIPAL DA ESTÂNCIA BALNEÁRIA DE PRAIA GRANDE</v>
      </c>
      <c r="B3" s="230"/>
      <c r="C3" s="230"/>
      <c r="D3" s="231"/>
      <c r="E3" s="232" t="str">
        <f>'Planilha Analítica'!E3:J3</f>
        <v>ÁREA DE ABRANGÊNCIA: ANEXO I</v>
      </c>
      <c r="F3" s="233" t="s">
        <v>0</v>
      </c>
      <c r="G3" s="233" t="s">
        <v>0</v>
      </c>
      <c r="H3" s="233"/>
      <c r="I3" s="233"/>
      <c r="J3" s="234" t="s">
        <v>0</v>
      </c>
    </row>
    <row r="4" spans="1:10" ht="15.75" thickBot="1" x14ac:dyDescent="0.3">
      <c r="A4" s="229" t="str">
        <f>'Planilha Analítica'!A4:D4</f>
        <v>ETAPA: EXECUTIVO</v>
      </c>
      <c r="B4" s="230"/>
      <c r="C4" s="230"/>
      <c r="D4" s="231"/>
      <c r="E4" s="237" t="str">
        <f>'Planilha Analítica'!E4:J4</f>
        <v>REF. PREÇO: SINAPI SÃO PAULO - 04/2020.</v>
      </c>
      <c r="F4" s="238" t="s">
        <v>1</v>
      </c>
      <c r="G4" s="238" t="s">
        <v>1</v>
      </c>
      <c r="H4" s="238"/>
      <c r="I4" s="238"/>
      <c r="J4" s="239" t="s">
        <v>1</v>
      </c>
    </row>
    <row r="5" spans="1:10" ht="15.75" thickBot="1" x14ac:dyDescent="0.3">
      <c r="A5" s="229" t="str">
        <f>'Planilha Analítica'!A5:D5</f>
        <v>ENCARGOS SOCIAIS (DESONERADO): HORISTA: 85,06% I MENSALISTA: 47,88%</v>
      </c>
      <c r="B5" s="230"/>
      <c r="C5" s="230"/>
      <c r="D5" s="231"/>
      <c r="E5" s="232" t="str">
        <f>'Planilha Analítica'!E5:F5</f>
        <v>REVISÃO: 02</v>
      </c>
      <c r="F5" s="240"/>
      <c r="G5" s="241" t="s">
        <v>27</v>
      </c>
      <c r="H5" s="233"/>
      <c r="I5" s="233"/>
      <c r="J5" s="234"/>
    </row>
    <row r="6" spans="1:10" ht="15.75" thickBot="1" x14ac:dyDescent="0.3">
      <c r="A6" s="110" t="s">
        <v>8</v>
      </c>
      <c r="B6" s="110" t="s">
        <v>9</v>
      </c>
      <c r="C6" s="111" t="s">
        <v>10</v>
      </c>
      <c r="D6" s="112" t="s">
        <v>2</v>
      </c>
      <c r="E6" s="110" t="s">
        <v>3</v>
      </c>
      <c r="F6" s="110" t="s">
        <v>188</v>
      </c>
      <c r="G6" s="110" t="s">
        <v>25</v>
      </c>
      <c r="H6" s="110" t="s">
        <v>26</v>
      </c>
      <c r="I6" s="159" t="s">
        <v>106</v>
      </c>
      <c r="J6" s="110" t="s">
        <v>89</v>
      </c>
    </row>
    <row r="7" spans="1:10" ht="15.75" thickBot="1" x14ac:dyDescent="0.3">
      <c r="A7" s="113">
        <f>'Planilha Analítica'!A7</f>
        <v>1</v>
      </c>
      <c r="B7" s="108"/>
      <c r="C7" s="109"/>
      <c r="D7" s="113" t="str">
        <f>'Planilha Analítica'!D7</f>
        <v>Proteção Mecânica dos Circuitos</v>
      </c>
      <c r="E7" s="113"/>
      <c r="F7" s="143"/>
      <c r="G7" s="140"/>
      <c r="H7" s="141">
        <f>'Planilha Analítica'!I7</f>
        <v>0</v>
      </c>
      <c r="I7" s="155">
        <v>0.3251</v>
      </c>
      <c r="J7" s="141">
        <f>'Planilha Analítica'!J7</f>
        <v>0</v>
      </c>
    </row>
    <row r="8" spans="1:10" ht="15.75" thickBot="1" x14ac:dyDescent="0.3">
      <c r="A8" s="1" t="str">
        <f>'Planilha Analítica'!A8</f>
        <v>1.1</v>
      </c>
      <c r="B8" s="1" t="str">
        <f>'Planilha Analítica'!B8</f>
        <v>C.P</v>
      </c>
      <c r="C8" s="1">
        <f>'Planilha Analítica'!C8</f>
        <v>0</v>
      </c>
      <c r="D8" s="1" t="str">
        <f>'Planilha Analítica'!D8</f>
        <v>ELETRODUTO EM AÇO GALVANIZADO SEMI PESADO E CONEXÕES, Diâmetro 4"</v>
      </c>
      <c r="E8" s="1" t="str">
        <f>'Planilha Analítica'!E8</f>
        <v>Metro</v>
      </c>
      <c r="F8" s="144">
        <f>'Planilha Analítica'!F8</f>
        <v>25</v>
      </c>
      <c r="G8" s="195"/>
      <c r="H8" s="195">
        <f>'Planilha Analítica'!I8</f>
        <v>0</v>
      </c>
      <c r="I8" s="156">
        <v>0.3251</v>
      </c>
      <c r="J8" s="3">
        <f>'Planilha Analítica'!J8</f>
        <v>0</v>
      </c>
    </row>
    <row r="9" spans="1:10" ht="15.75" thickBot="1" x14ac:dyDescent="0.3">
      <c r="A9" s="1" t="str">
        <f>'Planilha Analítica'!A12</f>
        <v>1.2</v>
      </c>
      <c r="B9" s="1" t="str">
        <f>'Planilha Analítica'!B12</f>
        <v>C.P</v>
      </c>
      <c r="C9" s="1">
        <f>'Planilha Analítica'!C12</f>
        <v>0</v>
      </c>
      <c r="D9" s="1" t="str">
        <f>'Planilha Analítica'!D12</f>
        <v>ELETRODUTO EM AÇO GALVANIZADO SEMI PESADO E CONEXÕES, Diâmetro 2"</v>
      </c>
      <c r="E9" s="1" t="str">
        <f>'Planilha Analítica'!E12</f>
        <v>Metro</v>
      </c>
      <c r="F9" s="144">
        <f>'Planilha Analítica'!F12</f>
        <v>5</v>
      </c>
      <c r="G9" s="3">
        <f>'Planilha Analítica'!H12</f>
        <v>0</v>
      </c>
      <c r="H9" s="3">
        <f>'Planilha Analítica'!I12</f>
        <v>0</v>
      </c>
      <c r="I9" s="156">
        <v>0.3251</v>
      </c>
      <c r="J9" s="3">
        <f>'Planilha Analítica'!J12</f>
        <v>0</v>
      </c>
    </row>
    <row r="10" spans="1:10" ht="15.75" thickBot="1" x14ac:dyDescent="0.3">
      <c r="A10" s="1" t="str">
        <f>'Planilha Analítica'!A16</f>
        <v>1.3</v>
      </c>
      <c r="B10" s="1" t="str">
        <f>'Planilha Analítica'!B16</f>
        <v>SINAPI</v>
      </c>
      <c r="C10" s="1">
        <f>'Planilha Analítica'!C16</f>
        <v>95750</v>
      </c>
      <c r="D10" s="1" t="str">
        <f>'Planilha Analítica'!D16</f>
        <v>ELETRODUTO EM AÇO GALVANIZADO SEMI PESADO E CONEXÕES, Diâmetro 1"</v>
      </c>
      <c r="E10" s="1" t="str">
        <f>'Planilha Analítica'!E16</f>
        <v>M</v>
      </c>
      <c r="F10" s="144">
        <f>'Planilha Analítica'!F16</f>
        <v>10</v>
      </c>
      <c r="G10" s="186">
        <f>'Planilha Analítica'!H16</f>
        <v>0</v>
      </c>
      <c r="H10" s="186">
        <f>'Planilha Analítica'!I16</f>
        <v>0</v>
      </c>
      <c r="I10" s="156">
        <v>0.3251</v>
      </c>
      <c r="J10" s="3">
        <f>'Planilha Analítica'!J16</f>
        <v>0</v>
      </c>
    </row>
    <row r="11" spans="1:10" ht="15.75" thickBot="1" x14ac:dyDescent="0.3">
      <c r="A11" s="1" t="str">
        <f>'Planilha Analítica'!A22</f>
        <v>1.4</v>
      </c>
      <c r="B11" s="1" t="str">
        <f>'Planilha Analítica'!B22</f>
        <v>SINAPI</v>
      </c>
      <c r="C11" s="1">
        <f>'Planilha Analítica'!C22</f>
        <v>97668</v>
      </c>
      <c r="D11" s="1" t="str">
        <f>'Planilha Analítica'!D22</f>
        <v>ELETRODUTO FLEXÍVEL CORRUGADO, PEAD, DN 63 (2")  - FORNECIMENTO E INSTALAÇÃO. AF_04/2016</v>
      </c>
      <c r="E11" s="1" t="str">
        <f>'Planilha Analítica'!E22</f>
        <v>M</v>
      </c>
      <c r="F11" s="144">
        <f>'Planilha Analítica'!F22</f>
        <v>20</v>
      </c>
      <c r="G11" s="186">
        <f>'Planilha Analítica'!H22</f>
        <v>0</v>
      </c>
      <c r="H11" s="186">
        <f>'Planilha Analítica'!I22</f>
        <v>0</v>
      </c>
      <c r="I11" s="156">
        <v>0.3251</v>
      </c>
      <c r="J11" s="3">
        <f>'Planilha Analítica'!J22</f>
        <v>0</v>
      </c>
    </row>
    <row r="12" spans="1:10" ht="15.75" thickBot="1" x14ac:dyDescent="0.3">
      <c r="A12" s="1" t="str">
        <f>'Planilha Analítica'!A26</f>
        <v>1.5</v>
      </c>
      <c r="B12" s="1" t="str">
        <f>'Planilha Analítica'!B26</f>
        <v>SINAPI</v>
      </c>
      <c r="C12" s="1">
        <f>'Planilha Analítica'!C26</f>
        <v>91849</v>
      </c>
      <c r="D12" s="1" t="str">
        <f>'Planilha Analítica'!D26</f>
        <v>ELETRODUTO FLEXÍVEL LISO, PEAD, DN 32 MM (1"), PARA ATERRAMENTO - FORNECIMENTO E INSTALAÇÃO. AF_12/2015</v>
      </c>
      <c r="E12" s="1" t="str">
        <f>'Planilha Analítica'!E26</f>
        <v>M</v>
      </c>
      <c r="F12" s="144">
        <f>'Planilha Analítica'!F26</f>
        <v>20</v>
      </c>
      <c r="G12" s="186">
        <f>'Planilha Analítica'!H26</f>
        <v>0</v>
      </c>
      <c r="H12" s="186">
        <f>'Planilha Analítica'!I26</f>
        <v>0</v>
      </c>
      <c r="I12" s="156">
        <v>0.3251</v>
      </c>
      <c r="J12" s="3">
        <f>'Planilha Analítica'!J26</f>
        <v>0</v>
      </c>
    </row>
    <row r="13" spans="1:10" ht="15.75" thickBot="1" x14ac:dyDescent="0.3">
      <c r="A13" s="1" t="str">
        <f>'Planilha Analítica'!A30</f>
        <v>1.6</v>
      </c>
      <c r="B13" s="1" t="str">
        <f>'Planilha Analítica'!B30</f>
        <v>SINAPI</v>
      </c>
      <c r="C13" s="1">
        <f>'Planilha Analítica'!C30</f>
        <v>91835</v>
      </c>
      <c r="D13" s="1" t="str">
        <f>'Planilha Analítica'!D30</f>
        <v>ELETRODUTO FLEXÍVEL CORRUGADO REFORÇADO, PVC, DN 25 MM (3/4"), PARA CIRCUITOS TERMINAIS, INSTALADO EM FORRO - FORNECIMENTO E INSTALAÇÃO. AF_12/2015</v>
      </c>
      <c r="E13" s="1" t="str">
        <f>'Planilha Analítica'!E30</f>
        <v>M</v>
      </c>
      <c r="F13" s="144">
        <f>'Planilha Analítica'!F30</f>
        <v>100</v>
      </c>
      <c r="G13" s="186">
        <f>'Planilha Analítica'!H30</f>
        <v>0</v>
      </c>
      <c r="H13" s="186">
        <f>'Planilha Analítica'!I30</f>
        <v>0</v>
      </c>
      <c r="I13" s="156">
        <v>0.3251</v>
      </c>
      <c r="J13" s="3">
        <f>'Planilha Analítica'!J30</f>
        <v>0</v>
      </c>
    </row>
    <row r="14" spans="1:10" ht="15.75" thickBot="1" x14ac:dyDescent="0.3">
      <c r="A14" s="1" t="str">
        <f>'Planilha Analítica'!A35</f>
        <v>1.7</v>
      </c>
      <c r="B14" s="1" t="str">
        <f>'Planilha Analítica'!B35</f>
        <v>SINAPI</v>
      </c>
      <c r="C14" s="1">
        <f>'Planilha Analítica'!C35</f>
        <v>91837</v>
      </c>
      <c r="D14" s="1" t="str">
        <f>'Planilha Analítica'!D35</f>
        <v>ELETRODUTO FLEXÍVEL CORRUGADO REFORÇADO, PVC, DN 32 MM (1"), PARA CIRCUITOS TERMINAIS, INSTALADO EM FORRO - FORNECIMENTO E INSTALAÇÃO. AF_12/2015</v>
      </c>
      <c r="E14" s="1" t="str">
        <f>'Planilha Analítica'!E35</f>
        <v>M</v>
      </c>
      <c r="F14" s="144">
        <f>'Planilha Analítica'!F35</f>
        <v>100</v>
      </c>
      <c r="G14" s="186">
        <f>'Planilha Analítica'!H35</f>
        <v>0</v>
      </c>
      <c r="H14" s="186">
        <f>'Planilha Analítica'!I35</f>
        <v>0</v>
      </c>
      <c r="I14" s="156">
        <v>0.3251</v>
      </c>
      <c r="J14" s="3">
        <f>'Planilha Analítica'!J35</f>
        <v>0</v>
      </c>
    </row>
    <row r="15" spans="1:10" ht="15.75" thickBot="1" x14ac:dyDescent="0.3">
      <c r="A15" s="1" t="str">
        <f>'Planilha Analítica'!A40</f>
        <v>1.8</v>
      </c>
      <c r="B15" s="1" t="str">
        <f>'Planilha Analítica'!B40</f>
        <v>C.P</v>
      </c>
      <c r="C15" s="1">
        <f>'Planilha Analítica'!C40</f>
        <v>0</v>
      </c>
      <c r="D15" s="1" t="str">
        <f>'Planilha Analítica'!D40</f>
        <v>CAIXA DE PASSAGEM EM CHAPA DE AÇO COM TAMPA APARAFUSADA, DE SOBREPOR, 302x302x122mm</v>
      </c>
      <c r="E15" s="1" t="str">
        <f>'Planilha Analítica'!E40</f>
        <v>UN</v>
      </c>
      <c r="F15" s="144">
        <f>'Planilha Analítica'!F40</f>
        <v>2</v>
      </c>
      <c r="G15" s="186">
        <f>'Planilha Analítica'!H40</f>
        <v>0</v>
      </c>
      <c r="H15" s="186">
        <f>'Planilha Analítica'!I40</f>
        <v>0</v>
      </c>
      <c r="I15" s="156">
        <v>0.3251</v>
      </c>
      <c r="J15" s="3">
        <f>'Planilha Analítica'!J40</f>
        <v>0</v>
      </c>
    </row>
    <row r="16" spans="1:10" ht="15.75" thickBot="1" x14ac:dyDescent="0.3">
      <c r="A16" s="1" t="str">
        <f>'Planilha Analítica'!A44</f>
        <v>1.9</v>
      </c>
      <c r="B16" s="1" t="str">
        <f>'Planilha Analítica'!B44</f>
        <v>C.P</v>
      </c>
      <c r="C16" s="1">
        <f>'Planilha Analítica'!C44</f>
        <v>0</v>
      </c>
      <c r="D16" s="1" t="str">
        <f>'Planilha Analítica'!D44</f>
        <v>CONDULETE MÚLTIPLO TIPO "X" EM ALUMÍNIO, PARA ELETRODUTO Diâmetro 4"</v>
      </c>
      <c r="E16" s="1" t="str">
        <f>'Planilha Analítica'!E44</f>
        <v>UN</v>
      </c>
      <c r="F16" s="144">
        <f>'Planilha Analítica'!F44</f>
        <v>6</v>
      </c>
      <c r="G16" s="186">
        <f>'Planilha Analítica'!H44</f>
        <v>0</v>
      </c>
      <c r="H16" s="186">
        <f>'Planilha Analítica'!I44</f>
        <v>0</v>
      </c>
      <c r="I16" s="156">
        <v>0.3251</v>
      </c>
      <c r="J16" s="3">
        <f>'Planilha Analítica'!J44</f>
        <v>0</v>
      </c>
    </row>
    <row r="17" spans="1:10" ht="15.75" thickBot="1" x14ac:dyDescent="0.3">
      <c r="A17" s="1" t="str">
        <f>'Planilha Analítica'!A48</f>
        <v>1.10</v>
      </c>
      <c r="B17" s="1" t="str">
        <f>'Planilha Analítica'!B48</f>
        <v>C.P</v>
      </c>
      <c r="C17" s="1">
        <f>'Planilha Analítica'!C48</f>
        <v>0</v>
      </c>
      <c r="D17" s="1" t="str">
        <f>'Planilha Analítica'!D48</f>
        <v>CONDULETE MÚLTIPLO TIPO "X" EM ALUMÍNIO, PARA ELETRODUTO Diâmetro 2"</v>
      </c>
      <c r="E17" s="1" t="str">
        <f>'Planilha Analítica'!E48</f>
        <v>UN</v>
      </c>
      <c r="F17" s="144">
        <f>'Planilha Analítica'!F48</f>
        <v>2</v>
      </c>
      <c r="G17" s="186">
        <f>'Planilha Analítica'!H48</f>
        <v>0</v>
      </c>
      <c r="H17" s="186">
        <f>'Planilha Analítica'!I48</f>
        <v>0</v>
      </c>
      <c r="I17" s="156">
        <v>0.3251</v>
      </c>
      <c r="J17" s="3">
        <f>'Planilha Analítica'!J48</f>
        <v>0</v>
      </c>
    </row>
    <row r="18" spans="1:10" ht="15.75" thickBot="1" x14ac:dyDescent="0.3">
      <c r="A18" s="1" t="str">
        <f>'Planilha Analítica'!A52</f>
        <v>1.11</v>
      </c>
      <c r="B18" s="1" t="str">
        <f>'Planilha Analítica'!B52</f>
        <v>SINAPI</v>
      </c>
      <c r="C18" s="1">
        <f>'Planilha Analítica'!C52</f>
        <v>95802</v>
      </c>
      <c r="D18" s="1" t="str">
        <f>'Planilha Analítica'!D52</f>
        <v>CONDULETE MÚLTIPLO TIPO "X" EM ALUMÍNIO, PARA ELETRODUTO Diâmetro 1"</v>
      </c>
      <c r="E18" s="1" t="str">
        <f>'Planilha Analítica'!E52</f>
        <v>UN</v>
      </c>
      <c r="F18" s="144">
        <f>'Planilha Analítica'!F52</f>
        <v>4</v>
      </c>
      <c r="G18" s="186">
        <f>'Planilha Analítica'!H52</f>
        <v>0</v>
      </c>
      <c r="H18" s="186">
        <f>'Planilha Analítica'!I52</f>
        <v>0</v>
      </c>
      <c r="I18" s="156">
        <v>0.3251</v>
      </c>
      <c r="J18" s="3">
        <f>'Planilha Analítica'!J52</f>
        <v>0</v>
      </c>
    </row>
    <row r="19" spans="1:10" ht="15.75" thickBot="1" x14ac:dyDescent="0.3">
      <c r="A19" s="1" t="str">
        <f>'Planilha Analítica'!A57</f>
        <v>1.12</v>
      </c>
      <c r="B19" s="1" t="str">
        <f>'Planilha Analítica'!B57</f>
        <v>SINAPI</v>
      </c>
      <c r="C19" s="1">
        <f>'Planilha Analítica'!C57</f>
        <v>97329</v>
      </c>
      <c r="D19" s="1" t="str">
        <f>'Planilha Analítica'!D57</f>
        <v>OMISSOS</v>
      </c>
      <c r="E19" s="1" t="str">
        <f>'Planilha Analítica'!E57</f>
        <v>CJ</v>
      </c>
      <c r="F19" s="144">
        <f>'Planilha Analítica'!F57</f>
        <v>1</v>
      </c>
      <c r="G19" s="186">
        <f>'Planilha Analítica'!H57</f>
        <v>0</v>
      </c>
      <c r="H19" s="186">
        <f>'Planilha Analítica'!I57</f>
        <v>0</v>
      </c>
      <c r="I19" s="156">
        <v>0.3251</v>
      </c>
      <c r="J19" s="3">
        <f>'Planilha Analítica'!J57</f>
        <v>0</v>
      </c>
    </row>
    <row r="20" spans="1:10" ht="15.75" thickBot="1" x14ac:dyDescent="0.3">
      <c r="A20" s="113">
        <f>'Planilha Analítica'!A61</f>
        <v>2</v>
      </c>
      <c r="B20" s="108"/>
      <c r="C20" s="109"/>
      <c r="D20" s="113" t="str">
        <f>'Planilha Analítica'!D61</f>
        <v xml:space="preserve">Cabeamento Elétrico </v>
      </c>
      <c r="E20" s="114"/>
      <c r="F20" s="143"/>
      <c r="G20" s="140"/>
      <c r="H20" s="141">
        <f>'Planilha Analítica'!I61</f>
        <v>0</v>
      </c>
      <c r="I20" s="155">
        <v>0.3251</v>
      </c>
      <c r="J20" s="141">
        <f>'Planilha Analítica'!J61</f>
        <v>0</v>
      </c>
    </row>
    <row r="21" spans="1:10" ht="15.75" thickBot="1" x14ac:dyDescent="0.3">
      <c r="A21" s="150" t="str">
        <f>'Planilha Analítica'!A62</f>
        <v>2.1</v>
      </c>
      <c r="B21" s="150" t="str">
        <f>'Planilha Analítica'!B62</f>
        <v>SINAPI</v>
      </c>
      <c r="C21" s="150">
        <f>'Planilha Analítica'!C62</f>
        <v>92998</v>
      </c>
      <c r="D21" s="150" t="str">
        <f>'Planilha Analítica'!D62</f>
        <v>CABO DE COBRE FLEXÍVEL ISOLADO, 185 MM², ANTI-CHAMA 0,6/1,0 KV, PARA DISTRIBUIÇÃO - FORNECIMENTO E INSTALAÇÃO. AF_12/2015</v>
      </c>
      <c r="E21" s="150" t="str">
        <f>'Planilha Analítica'!E62</f>
        <v>M</v>
      </c>
      <c r="F21" s="187">
        <f>'Planilha Analítica'!F62</f>
        <v>100</v>
      </c>
      <c r="G21" s="12">
        <f>'Planilha Analítica'!H62</f>
        <v>0</v>
      </c>
      <c r="H21" s="12">
        <f>'Planilha Analítica'!I62</f>
        <v>0</v>
      </c>
      <c r="I21" s="156">
        <v>0.3251</v>
      </c>
      <c r="J21" s="12">
        <f>'Planilha Analítica'!J62</f>
        <v>0</v>
      </c>
    </row>
    <row r="22" spans="1:10" ht="15.75" thickBot="1" x14ac:dyDescent="0.3">
      <c r="A22" s="150" t="str">
        <f>'Planilha Analítica'!A67</f>
        <v>2.2</v>
      </c>
      <c r="B22" s="150" t="str">
        <f>'Planilha Analítica'!B67</f>
        <v>SINAPI</v>
      </c>
      <c r="C22" s="150">
        <f>'Planilha Analítica'!C67</f>
        <v>92992</v>
      </c>
      <c r="D22" s="150" t="str">
        <f>'Planilha Analítica'!D67</f>
        <v>CABO DE COBRE FLEXÍVEL ISOLADO, 95 MM², ANTI-CHAMA 0,6/1,0 KV, PARA DISTRIBUIÇÃO - FORNECIMENTO E INSTALAÇÃO. AF_12/2015</v>
      </c>
      <c r="E22" s="150" t="str">
        <f>'Planilha Analítica'!E67</f>
        <v>M</v>
      </c>
      <c r="F22" s="187">
        <f>'Planilha Analítica'!F67</f>
        <v>25</v>
      </c>
      <c r="G22" s="12">
        <f>'Planilha Analítica'!H67</f>
        <v>0</v>
      </c>
      <c r="H22" s="12">
        <f>'Planilha Analítica'!I67</f>
        <v>0</v>
      </c>
      <c r="I22" s="156">
        <v>0.3251</v>
      </c>
      <c r="J22" s="12">
        <f>'Planilha Analítica'!J67</f>
        <v>0</v>
      </c>
    </row>
    <row r="23" spans="1:10" ht="15.75" thickBot="1" x14ac:dyDescent="0.3">
      <c r="A23" s="150" t="str">
        <f>'Planilha Analítica'!A72</f>
        <v>2.3</v>
      </c>
      <c r="B23" s="150" t="str">
        <f>'Planilha Analítica'!B72</f>
        <v>SINAPI</v>
      </c>
      <c r="C23" s="150">
        <f>'Planilha Analítica'!C72</f>
        <v>92990</v>
      </c>
      <c r="D23" s="150" t="str">
        <f>'Planilha Analítica'!D72</f>
        <v>CABO DE COBRE FLEXÍVEL ISOLADO, 70 MM², ANTI-CHAMA 0,6/1,0 KV, PARA DISTRIBUIÇÃO - FORNECIMENTO E INSTALAÇÃO. AF_12/2015</v>
      </c>
      <c r="E23" s="150" t="str">
        <f>'Planilha Analítica'!E72</f>
        <v>M</v>
      </c>
      <c r="F23" s="187">
        <f>'Planilha Analítica'!F72</f>
        <v>40</v>
      </c>
      <c r="G23" s="12">
        <f>'Planilha Analítica'!H72</f>
        <v>0</v>
      </c>
      <c r="H23" s="12">
        <f>'Planilha Analítica'!I72</f>
        <v>0</v>
      </c>
      <c r="I23" s="156">
        <v>0.3251</v>
      </c>
      <c r="J23" s="12">
        <f>'Planilha Analítica'!J72</f>
        <v>0</v>
      </c>
    </row>
    <row r="24" spans="1:10" ht="15.75" thickBot="1" x14ac:dyDescent="0.3">
      <c r="A24" s="150" t="str">
        <f>'Planilha Analítica'!A77</f>
        <v>2.4</v>
      </c>
      <c r="B24" s="150" t="str">
        <f>'Planilha Analítica'!B77</f>
        <v>SINAPI</v>
      </c>
      <c r="C24" s="150">
        <f>'Planilha Analítica'!C77</f>
        <v>92986</v>
      </c>
      <c r="D24" s="150" t="str">
        <f>'Planilha Analítica'!D77</f>
        <v>CABO DE COBRE FLEXÍVEL ISOLADO, 35 MM², ANTI-CHAMA 0,6/1,0 KV, PARA DISTRIBUIÇÃO - FORNECIMENTO E INSTALAÇÃO. AF_12/2015</v>
      </c>
      <c r="E24" s="150" t="str">
        <f>'Planilha Analítica'!E77</f>
        <v>M</v>
      </c>
      <c r="F24" s="187">
        <f>'Planilha Analítica'!F77</f>
        <v>60</v>
      </c>
      <c r="G24" s="12">
        <f>'Planilha Analítica'!H77</f>
        <v>0</v>
      </c>
      <c r="H24" s="12">
        <f>'Planilha Analítica'!I77</f>
        <v>0</v>
      </c>
      <c r="I24" s="156">
        <v>0.3251</v>
      </c>
      <c r="J24" s="12">
        <f>'Planilha Analítica'!J77</f>
        <v>0</v>
      </c>
    </row>
    <row r="25" spans="1:10" ht="15.75" thickBot="1" x14ac:dyDescent="0.3">
      <c r="A25" s="150" t="str">
        <f>'Planilha Analítica'!A82</f>
        <v>2.5</v>
      </c>
      <c r="B25" s="150" t="str">
        <f>'Planilha Analítica'!B82</f>
        <v>SINAPI</v>
      </c>
      <c r="C25" s="150">
        <f>'Planilha Analítica'!C82</f>
        <v>91935</v>
      </c>
      <c r="D25" s="150" t="str">
        <f>'Planilha Analítica'!D82</f>
        <v>CABO DE COBRE FLEXÍVEL ISOLADO, 16 MM², ANTI-CHAMA 0,6/1,0 KV, PARA CIRCUITOS TERMINAIS - FORNECIMENTO E INSTALAÇÃO. AF_12/2015</v>
      </c>
      <c r="E25" s="150" t="str">
        <f>'Planilha Analítica'!E82</f>
        <v>M</v>
      </c>
      <c r="F25" s="187">
        <f>'Planilha Analítica'!F82</f>
        <v>35</v>
      </c>
      <c r="G25" s="12">
        <f>'Planilha Analítica'!H82</f>
        <v>0</v>
      </c>
      <c r="H25" s="12">
        <f>'Planilha Analítica'!I82</f>
        <v>0</v>
      </c>
      <c r="I25" s="156">
        <v>0.3251</v>
      </c>
      <c r="J25" s="12">
        <f>'Planilha Analítica'!J82</f>
        <v>0</v>
      </c>
    </row>
    <row r="26" spans="1:10" ht="15.75" thickBot="1" x14ac:dyDescent="0.3">
      <c r="A26" s="150" t="str">
        <f>'Planilha Analítica'!A87</f>
        <v>2.6</v>
      </c>
      <c r="B26" s="150" t="str">
        <f>'Planilha Analítica'!B87</f>
        <v>SINAPI</v>
      </c>
      <c r="C26" s="150">
        <f>'Planilha Analítica'!C87</f>
        <v>91930</v>
      </c>
      <c r="D26" s="150" t="str">
        <f>'Planilha Analítica'!D87</f>
        <v>CABO DE COBRE FLEXÍVEL ISOLADO, 6 MM², ANTI-CHAMA 450/750 V, PARA CIRCUITOS TERMINAIS - FORNECIMENTO E INSTALAÇÃO. AF_12/2015</v>
      </c>
      <c r="E26" s="150" t="str">
        <f>'Planilha Analítica'!E87</f>
        <v>M</v>
      </c>
      <c r="F26" s="187">
        <f>'Planilha Analítica'!F87</f>
        <v>70</v>
      </c>
      <c r="G26" s="12">
        <f>'Planilha Analítica'!H87</f>
        <v>0</v>
      </c>
      <c r="H26" s="12">
        <f>'Planilha Analítica'!I87</f>
        <v>0</v>
      </c>
      <c r="I26" s="156">
        <v>0.3251</v>
      </c>
      <c r="J26" s="12">
        <f>'Planilha Analítica'!J87</f>
        <v>0</v>
      </c>
    </row>
    <row r="27" spans="1:10" ht="15.75" thickBot="1" x14ac:dyDescent="0.3">
      <c r="A27" s="150" t="str">
        <f>'Planilha Analítica'!A92</f>
        <v>2.7</v>
      </c>
      <c r="B27" s="150" t="str">
        <f>'Planilha Analítica'!B92</f>
        <v>SINAPI</v>
      </c>
      <c r="C27" s="150">
        <f>'Planilha Analítica'!C92</f>
        <v>91928</v>
      </c>
      <c r="D27" s="150" t="str">
        <f>'Planilha Analítica'!D92</f>
        <v>CABO DE COBRE FLEXÍVEL ISOLADO, 4 MM², ANTI-CHAMA 450/750 V, PARA CIRCUITOS TERMINAIS - FORNECIMENTO E INSTALAÇÃO. AF_12/2015</v>
      </c>
      <c r="E27" s="150" t="str">
        <f>'Planilha Analítica'!E92</f>
        <v>M</v>
      </c>
      <c r="F27" s="187">
        <f>'Planilha Analítica'!F92</f>
        <v>32</v>
      </c>
      <c r="G27" s="12">
        <f>'Planilha Analítica'!H92</f>
        <v>0</v>
      </c>
      <c r="H27" s="12">
        <f>'Planilha Analítica'!I92</f>
        <v>0</v>
      </c>
      <c r="I27" s="156">
        <v>0.3251</v>
      </c>
      <c r="J27" s="12">
        <f>'Planilha Analítica'!J92</f>
        <v>0</v>
      </c>
    </row>
    <row r="28" spans="1:10" ht="15.75" thickBot="1" x14ac:dyDescent="0.3">
      <c r="A28" s="150" t="str">
        <f>'Planilha Analítica'!A97</f>
        <v>2.8</v>
      </c>
      <c r="B28" s="150" t="str">
        <f>'Planilha Analítica'!B97</f>
        <v>SINAPI</v>
      </c>
      <c r="C28" s="150">
        <f>'Planilha Analítica'!C97</f>
        <v>91926</v>
      </c>
      <c r="D28" s="150" t="str">
        <f>'Planilha Analítica'!D97</f>
        <v>CABO DE COBRE FLEXÍVEL ISOLADO, 2,5 MM², ANTI-CHAMA 450/750 V, PARA CIRCUITOS TERMINAIS - FORNECIMENTO E INSTALAÇÃO. AF_12/2015</v>
      </c>
      <c r="E28" s="150" t="str">
        <f>'Planilha Analítica'!E97</f>
        <v>M</v>
      </c>
      <c r="F28" s="187">
        <f>'Planilha Analítica'!F97</f>
        <v>2500</v>
      </c>
      <c r="G28" s="12">
        <f>'Planilha Analítica'!H97</f>
        <v>0</v>
      </c>
      <c r="H28" s="12">
        <f>'Planilha Analítica'!I97</f>
        <v>0</v>
      </c>
      <c r="I28" s="156">
        <v>0.3251</v>
      </c>
      <c r="J28" s="12">
        <f>'Planilha Analítica'!J97</f>
        <v>0</v>
      </c>
    </row>
    <row r="29" spans="1:10" ht="15.75" thickBot="1" x14ac:dyDescent="0.3">
      <c r="A29" s="150" t="str">
        <f>'Planilha Analítica'!A102</f>
        <v>2.9</v>
      </c>
      <c r="B29" s="150" t="str">
        <f>'Planilha Analítica'!B102</f>
        <v>SINAPI</v>
      </c>
      <c r="C29" s="150">
        <f>'Planilha Analítica'!C102</f>
        <v>97329</v>
      </c>
      <c r="D29" s="150" t="str">
        <f>'Planilha Analítica'!D102</f>
        <v>OMISSOS</v>
      </c>
      <c r="E29" s="150" t="str">
        <f>'Planilha Analítica'!E102</f>
        <v>CJ</v>
      </c>
      <c r="F29" s="187">
        <f>'Planilha Analítica'!F102</f>
        <v>1</v>
      </c>
      <c r="G29" s="12">
        <f>'Planilha Analítica'!H102</f>
        <v>0</v>
      </c>
      <c r="H29" s="12">
        <f>'Planilha Analítica'!I102</f>
        <v>0</v>
      </c>
      <c r="I29" s="156">
        <v>0.3251</v>
      </c>
      <c r="J29" s="12">
        <f>'Planilha Analítica'!J102</f>
        <v>0</v>
      </c>
    </row>
    <row r="30" spans="1:10" ht="15.75" thickBot="1" x14ac:dyDescent="0.3">
      <c r="A30" s="115">
        <f>'Planilha Analítica'!A106</f>
        <v>3</v>
      </c>
      <c r="B30" s="116"/>
      <c r="C30" s="117"/>
      <c r="D30" s="115" t="str">
        <f>'Planilha Analítica'!D106</f>
        <v>Quadros Elétricos</v>
      </c>
      <c r="E30" s="118"/>
      <c r="F30" s="120"/>
      <c r="G30" s="121"/>
      <c r="H30" s="142">
        <f>'Planilha Analítica'!I106</f>
        <v>0</v>
      </c>
      <c r="I30" s="155">
        <v>0.3251</v>
      </c>
      <c r="J30" s="142">
        <f>'Planilha Analítica'!J106</f>
        <v>0</v>
      </c>
    </row>
    <row r="31" spans="1:10" ht="15.75" thickBot="1" x14ac:dyDescent="0.3">
      <c r="A31" s="1" t="str">
        <f>'Planilha Analítica'!A107</f>
        <v>3.1</v>
      </c>
      <c r="B31" s="1" t="str">
        <f>'Planilha Analítica'!B107</f>
        <v>C.P</v>
      </c>
      <c r="C31" s="1">
        <f>'Planilha Analítica'!C107</f>
        <v>0</v>
      </c>
      <c r="D31" s="1" t="str">
        <f>'Planilha Analítica'!D107</f>
        <v>QUADRO ELÉTRICO - QDG-01 - FABRICAÇÃO, MONTAGEM, FORNECIMENTO E INSTALAÇÃO</v>
      </c>
      <c r="E31" s="1" t="str">
        <f>'Planilha Analítica'!E107</f>
        <v>Unidade</v>
      </c>
      <c r="F31" s="144">
        <f>'Planilha Analítica'!F107</f>
        <v>1</v>
      </c>
      <c r="G31" s="3">
        <f>'Planilha Analítica'!H107</f>
        <v>0</v>
      </c>
      <c r="H31" s="3">
        <f>'Planilha Analítica'!I107</f>
        <v>0</v>
      </c>
      <c r="I31" s="156">
        <v>0.3251</v>
      </c>
      <c r="J31" s="3">
        <f>'Planilha Analítica'!J107</f>
        <v>0</v>
      </c>
    </row>
    <row r="32" spans="1:10" ht="15.75" thickBot="1" x14ac:dyDescent="0.3">
      <c r="A32" s="1" t="str">
        <f>'Planilha Analítica'!A111</f>
        <v>3.2</v>
      </c>
      <c r="B32" s="1" t="str">
        <f>'Planilha Analítica'!B111</f>
        <v>C.P</v>
      </c>
      <c r="C32" s="1">
        <f>'Planilha Analítica'!C111</f>
        <v>0</v>
      </c>
      <c r="D32" s="1" t="str">
        <f>'Planilha Analítica'!D111</f>
        <v>QUADRO ELÉTRICO - QDG-02 - FABRICAÇÃO, MONTAGEM, FORNECIMENTO E INSTALAÇÃO</v>
      </c>
      <c r="E32" s="1" t="str">
        <f>'Planilha Analítica'!E111</f>
        <v>Unidade</v>
      </c>
      <c r="F32" s="144">
        <f>'Planilha Analítica'!F111</f>
        <v>1</v>
      </c>
      <c r="G32" s="3">
        <f>'Planilha Analítica'!H111</f>
        <v>0</v>
      </c>
      <c r="H32" s="3">
        <f>'Planilha Analítica'!I111</f>
        <v>0</v>
      </c>
      <c r="I32" s="156">
        <v>0.3251</v>
      </c>
      <c r="J32" s="3">
        <f>'Planilha Analítica'!J111</f>
        <v>0</v>
      </c>
    </row>
    <row r="33" spans="1:10" ht="15.75" thickBot="1" x14ac:dyDescent="0.3">
      <c r="A33" s="1" t="str">
        <f>'Planilha Analítica'!A115</f>
        <v>3.3</v>
      </c>
      <c r="B33" s="1" t="str">
        <f>'Planilha Analítica'!B115</f>
        <v>C.P</v>
      </c>
      <c r="C33" s="1">
        <f>'Planilha Analítica'!C115</f>
        <v>0</v>
      </c>
      <c r="D33" s="1" t="str">
        <f>'Planilha Analítica'!D115</f>
        <v>QUADRO ELÉTRICO - QDG-ANEXO I-TÉRREO - FABRICAÇÃO, MONTAGEM, FORNECIMENTO E INSTALAÇÃO</v>
      </c>
      <c r="E33" s="1" t="str">
        <f>'Planilha Analítica'!E115</f>
        <v>Unidade</v>
      </c>
      <c r="F33" s="144">
        <f>'Planilha Analítica'!F115</f>
        <v>1</v>
      </c>
      <c r="G33" s="3">
        <f>'Planilha Analítica'!H115</f>
        <v>0</v>
      </c>
      <c r="H33" s="3">
        <f>'Planilha Analítica'!I115</f>
        <v>0</v>
      </c>
      <c r="I33" s="156">
        <v>0.3251</v>
      </c>
      <c r="J33" s="3">
        <f>'Planilha Analítica'!J115</f>
        <v>0</v>
      </c>
    </row>
    <row r="34" spans="1:10" ht="15.75" thickBot="1" x14ac:dyDescent="0.3">
      <c r="A34" s="1" t="str">
        <f>'Planilha Analítica'!A119</f>
        <v>3.4</v>
      </c>
      <c r="B34" s="1" t="str">
        <f>'Planilha Analítica'!B119</f>
        <v>C.P</v>
      </c>
      <c r="C34" s="1">
        <f>'Planilha Analítica'!C119</f>
        <v>0</v>
      </c>
      <c r="D34" s="1" t="str">
        <f>'Planilha Analítica'!D119</f>
        <v>QUADRO ELÉTRICO - QDFL-ANEXO I-TÉRREO - FABRICAÇÃO, MONTAGEM, FORNECIMENTO E INSTALAÇÃO</v>
      </c>
      <c r="E34" s="1" t="str">
        <f>'Planilha Analítica'!E119</f>
        <v>Unidade</v>
      </c>
      <c r="F34" s="144">
        <f>'Planilha Analítica'!F119</f>
        <v>1</v>
      </c>
      <c r="G34" s="3">
        <f>'Planilha Analítica'!H119</f>
        <v>0</v>
      </c>
      <c r="H34" s="3">
        <f>'Planilha Analítica'!I119</f>
        <v>0</v>
      </c>
      <c r="I34" s="156">
        <v>0.3251</v>
      </c>
      <c r="J34" s="3">
        <f>'Planilha Analítica'!J119</f>
        <v>0</v>
      </c>
    </row>
    <row r="35" spans="1:10" ht="15.75" thickBot="1" x14ac:dyDescent="0.3">
      <c r="A35" s="1" t="str">
        <f>'Planilha Analítica'!A123</f>
        <v>3.5</v>
      </c>
      <c r="B35" s="1" t="str">
        <f>'Planilha Analítica'!B123</f>
        <v>C.P</v>
      </c>
      <c r="C35" s="1">
        <f>'Planilha Analítica'!C123</f>
        <v>0</v>
      </c>
      <c r="D35" s="1" t="str">
        <f>'Planilha Analítica'!D123</f>
        <v>QUADRO ELÉTRICO - QDFL-ANEXO I-1º PAV - FABRICAÇÃO, MONTAGEM, FORNECIMENTO E INSTALAÇÃO</v>
      </c>
      <c r="E35" s="1" t="str">
        <f>'Planilha Analítica'!E123</f>
        <v>Unidade</v>
      </c>
      <c r="F35" s="144">
        <f>'Planilha Analítica'!F123</f>
        <v>1</v>
      </c>
      <c r="G35" s="3">
        <f>'Planilha Analítica'!H123</f>
        <v>0</v>
      </c>
      <c r="H35" s="3">
        <f>'Planilha Analítica'!I123</f>
        <v>0</v>
      </c>
      <c r="I35" s="156">
        <v>0.3251</v>
      </c>
      <c r="J35" s="3">
        <f>'Planilha Analítica'!J123</f>
        <v>0</v>
      </c>
    </row>
    <row r="36" spans="1:10" ht="15.75" thickBot="1" x14ac:dyDescent="0.3">
      <c r="A36" s="1" t="str">
        <f>'Planilha Analítica'!A127</f>
        <v>3.6</v>
      </c>
      <c r="B36" s="1" t="str">
        <f>'Planilha Analítica'!B127</f>
        <v>C.P</v>
      </c>
      <c r="C36" s="1">
        <f>'Planilha Analítica'!C127</f>
        <v>0</v>
      </c>
      <c r="D36" s="1" t="str">
        <f>'Planilha Analítica'!D127</f>
        <v>QUADRO ELÉTRICO - QCB-ANEXO I-TÉRREO - FABRICAÇÃO, MONTAGEM, FORNECIMENTO E INSTALAÇÃO</v>
      </c>
      <c r="E36" s="1" t="str">
        <f>'Planilha Analítica'!E127</f>
        <v>Unidade</v>
      </c>
      <c r="F36" s="144">
        <f>'Planilha Analítica'!F127</f>
        <v>1</v>
      </c>
      <c r="G36" s="3">
        <f>'Planilha Analítica'!H127</f>
        <v>0</v>
      </c>
      <c r="H36" s="3">
        <f>'Planilha Analítica'!I127</f>
        <v>0</v>
      </c>
      <c r="I36" s="156">
        <v>0.3251</v>
      </c>
      <c r="J36" s="3">
        <f>'Planilha Analítica'!J127</f>
        <v>0</v>
      </c>
    </row>
    <row r="37" spans="1:10" ht="15.75" thickBot="1" x14ac:dyDescent="0.3">
      <c r="A37" s="1" t="str">
        <f>'Planilha Analítica'!A131</f>
        <v>3.7</v>
      </c>
      <c r="B37" s="1" t="str">
        <f>'Planilha Analítica'!B131</f>
        <v>C.P</v>
      </c>
      <c r="C37" s="1">
        <f>'Planilha Analítica'!C131</f>
        <v>0</v>
      </c>
      <c r="D37" s="1" t="str">
        <f>'Planilha Analítica'!D131</f>
        <v>QUADRO ELÉTRICO - QDAC-ANEXO I-1º PAV. - FABRICAÇÃO, MONTAGEM, FORNECIMENTO E INSTALAÇÃO</v>
      </c>
      <c r="E37" s="1" t="str">
        <f>'Planilha Analítica'!E131</f>
        <v>Unidade</v>
      </c>
      <c r="F37" s="144">
        <f>'Planilha Analítica'!F131</f>
        <v>1</v>
      </c>
      <c r="G37" s="3">
        <f>'Planilha Analítica'!H131</f>
        <v>0</v>
      </c>
      <c r="H37" s="3">
        <f>'Planilha Analítica'!I131</f>
        <v>0</v>
      </c>
      <c r="I37" s="156">
        <v>0.3251</v>
      </c>
      <c r="J37" s="3">
        <f>'Planilha Analítica'!J131</f>
        <v>0</v>
      </c>
    </row>
    <row r="38" spans="1:10" ht="15.75" thickBot="1" x14ac:dyDescent="0.3">
      <c r="A38" s="1" t="str">
        <f>'Planilha Analítica'!A135</f>
        <v>3.8</v>
      </c>
      <c r="B38" s="1" t="str">
        <f>'Planilha Analítica'!B135</f>
        <v>C.P</v>
      </c>
      <c r="C38" s="1">
        <f>'Planilha Analítica'!C135</f>
        <v>0</v>
      </c>
      <c r="D38" s="1" t="str">
        <f>'Planilha Analítica'!D135</f>
        <v xml:space="preserve">MAPEAMENTO/IDENTIFICAÇÃO FÍSICA E EM PROJETO "AS-BUILT" DOS CIRCUITOS ALIMENTADORES ADVINDOS DOS QDG'S 01 E 02 </v>
      </c>
      <c r="E38" s="1" t="str">
        <f>'Planilha Analítica'!E135</f>
        <v>H</v>
      </c>
      <c r="F38" s="144">
        <f>'Planilha Analítica'!F135</f>
        <v>50</v>
      </c>
      <c r="G38" s="3">
        <f>'Planilha Analítica'!H135</f>
        <v>0</v>
      </c>
      <c r="H38" s="3">
        <f>'Planilha Analítica'!I135</f>
        <v>0</v>
      </c>
      <c r="I38" s="156">
        <v>0.3251</v>
      </c>
      <c r="J38" s="3">
        <f>'Planilha Analítica'!J135</f>
        <v>0</v>
      </c>
    </row>
    <row r="39" spans="1:10" ht="15.75" thickBot="1" x14ac:dyDescent="0.3">
      <c r="A39" s="1" t="str">
        <f>'Planilha Analítica'!A139</f>
        <v>3.9</v>
      </c>
      <c r="B39" s="1" t="str">
        <f>'Planilha Analítica'!B139</f>
        <v>C.P</v>
      </c>
      <c r="C39" s="1">
        <f>'Planilha Analítica'!C139</f>
        <v>0</v>
      </c>
      <c r="D39" s="1" t="str">
        <f>'Planilha Analítica'!D139</f>
        <v>OMISSOS</v>
      </c>
      <c r="E39" s="1" t="str">
        <f>'Planilha Analítica'!E139</f>
        <v>CJ</v>
      </c>
      <c r="F39" s="144">
        <f>'Planilha Analítica'!F139</f>
        <v>1</v>
      </c>
      <c r="G39" s="3">
        <f>'Planilha Analítica'!H139</f>
        <v>0</v>
      </c>
      <c r="H39" s="3">
        <f>'Planilha Analítica'!I139</f>
        <v>0</v>
      </c>
      <c r="I39" s="156">
        <v>0.3251</v>
      </c>
      <c r="J39" s="3">
        <f>'Planilha Analítica'!J139</f>
        <v>0</v>
      </c>
    </row>
    <row r="40" spans="1:10" ht="15.75" thickBot="1" x14ac:dyDescent="0.3">
      <c r="A40" s="115">
        <f>'Planilha Analítica'!A143</f>
        <v>4</v>
      </c>
      <c r="B40" s="119"/>
      <c r="C40" s="117"/>
      <c r="D40" s="115" t="str">
        <f>'Planilha Analítica'!D143</f>
        <v>Sistema de Aterramento</v>
      </c>
      <c r="E40" s="120"/>
      <c r="F40" s="120"/>
      <c r="G40" s="121"/>
      <c r="H40" s="142">
        <f>'Planilha Analítica'!I143</f>
        <v>0</v>
      </c>
      <c r="I40" s="155">
        <v>0.3251</v>
      </c>
      <c r="J40" s="142">
        <f>'Planilha Analítica'!J143</f>
        <v>0</v>
      </c>
    </row>
    <row r="41" spans="1:10" ht="15.75" thickBot="1" x14ac:dyDescent="0.3">
      <c r="A41" s="1" t="str">
        <f>'Planilha Analítica'!A144</f>
        <v>4.1</v>
      </c>
      <c r="B41" s="1" t="str">
        <f>'Planilha Analítica'!B144</f>
        <v>SINAPI</v>
      </c>
      <c r="C41" s="1">
        <f>'Planilha Analítica'!C144</f>
        <v>96985</v>
      </c>
      <c r="D41" s="1" t="str">
        <f>'Planilha Analítica'!D144</f>
        <v>HASTE DE ATERRAMENTO 5/8  PARA SPDA - FORNECIMENTO E INSTALAÇÃO. AF_12/2017</v>
      </c>
      <c r="E41" s="1" t="str">
        <f>'Planilha Analítica'!E144</f>
        <v>UN</v>
      </c>
      <c r="F41" s="144">
        <f>'Planilha Analítica'!F144</f>
        <v>5</v>
      </c>
      <c r="G41" s="3">
        <f>'Planilha Analítica'!H144</f>
        <v>0</v>
      </c>
      <c r="H41" s="3">
        <f>'Planilha Analítica'!I144</f>
        <v>0</v>
      </c>
      <c r="I41" s="156">
        <v>0.3251</v>
      </c>
      <c r="J41" s="3">
        <f>'Planilha Analítica'!J144</f>
        <v>0</v>
      </c>
    </row>
    <row r="42" spans="1:10" ht="15.75" thickBot="1" x14ac:dyDescent="0.3">
      <c r="A42" s="1" t="str">
        <f>'Planilha Analítica'!A148</f>
        <v>4.2</v>
      </c>
      <c r="B42" s="1" t="str">
        <f>'Planilha Analítica'!B148</f>
        <v>SINAPI</v>
      </c>
      <c r="C42" s="1">
        <f>'Planilha Analítica'!C148</f>
        <v>96973</v>
      </c>
      <c r="D42" s="1" t="str">
        <f>'Planilha Analítica'!D148</f>
        <v>CORDOALHA DE COBRE NU 35 MM², ENTERRADA - FORNECIMENTO E INSTALAÇÃO. AF_12/2017</v>
      </c>
      <c r="E42" s="1" t="str">
        <f>'Planilha Analítica'!E148</f>
        <v>M</v>
      </c>
      <c r="F42" s="144">
        <f>'Planilha Analítica'!F148</f>
        <v>25</v>
      </c>
      <c r="G42" s="3">
        <f>'Planilha Analítica'!H148</f>
        <v>0</v>
      </c>
      <c r="H42" s="3">
        <f>'Planilha Analítica'!I148</f>
        <v>0</v>
      </c>
      <c r="I42" s="156">
        <v>0.3251</v>
      </c>
      <c r="J42" s="3">
        <f>'Planilha Analítica'!J148</f>
        <v>0</v>
      </c>
    </row>
    <row r="43" spans="1:10" ht="15.75" thickBot="1" x14ac:dyDescent="0.3">
      <c r="A43" s="1" t="str">
        <f>'Planilha Analítica'!A152</f>
        <v>4.3</v>
      </c>
      <c r="B43" s="1" t="str">
        <f>'Planilha Analítica'!B152</f>
        <v>C.P</v>
      </c>
      <c r="C43" s="1">
        <f>'Planilha Analítica'!C152</f>
        <v>0</v>
      </c>
      <c r="D43" s="1" t="str">
        <f>'Planilha Analítica'!D152</f>
        <v>CONECTORES DA MALHA DE ATERRAMENTO EM LATÃO, PARA HASTE 5/8"</v>
      </c>
      <c r="E43" s="1" t="str">
        <f>'Planilha Analítica'!E152</f>
        <v>UN</v>
      </c>
      <c r="F43" s="144">
        <f>'Planilha Analítica'!F152</f>
        <v>10</v>
      </c>
      <c r="G43" s="12">
        <f>'Planilha Analítica'!H152</f>
        <v>0</v>
      </c>
      <c r="H43" s="12">
        <f>'Planilha Analítica'!I152</f>
        <v>0</v>
      </c>
      <c r="I43" s="156">
        <v>0.3251</v>
      </c>
      <c r="J43" s="3">
        <f>'Planilha Analítica'!J152</f>
        <v>0</v>
      </c>
    </row>
    <row r="44" spans="1:10" ht="15.75" thickBot="1" x14ac:dyDescent="0.3">
      <c r="A44" s="1" t="str">
        <f>'Planilha Analítica'!A156</f>
        <v>4.4</v>
      </c>
      <c r="B44" s="1" t="str">
        <f>'Planilha Analítica'!B156</f>
        <v>SINAPI</v>
      </c>
      <c r="C44" s="1">
        <f>'Planilha Analítica'!C156</f>
        <v>98111</v>
      </c>
      <c r="D44" s="1" t="str">
        <f>'Planilha Analítica'!D156</f>
        <v>CAIXA DE INSPEÇÃO PARA ATERRAMENTO, CIRCULAR, EM POLIETILENO, DIÂMETRO INTERNO = 0,3 M. AF_05/2018</v>
      </c>
      <c r="E44" s="1" t="str">
        <f>'Planilha Analítica'!E156</f>
        <v>UN</v>
      </c>
      <c r="F44" s="144">
        <f>'Planilha Analítica'!F156</f>
        <v>5</v>
      </c>
      <c r="G44" s="12">
        <f>'Planilha Analítica'!H156</f>
        <v>0</v>
      </c>
      <c r="H44" s="12">
        <f>'Planilha Analítica'!I156</f>
        <v>0</v>
      </c>
      <c r="I44" s="156">
        <v>0.3251</v>
      </c>
      <c r="J44" s="3">
        <f>'Planilha Analítica'!J156</f>
        <v>0</v>
      </c>
    </row>
    <row r="45" spans="1:10" ht="15.75" thickBot="1" x14ac:dyDescent="0.3">
      <c r="A45" s="1" t="str">
        <f>'Planilha Analítica'!A161</f>
        <v>4.5</v>
      </c>
      <c r="B45" s="1" t="str">
        <f>'Planilha Analítica'!B161</f>
        <v>SINAPI</v>
      </c>
      <c r="C45" s="1">
        <f>'Planilha Analítica'!C161</f>
        <v>92986</v>
      </c>
      <c r="D45" s="1" t="str">
        <f>'Planilha Analítica'!D161</f>
        <v>CABO DE COBRE FLEXÍVEL ISOLADO, 35 MM², ANTI-CHAMA 0,6/1,0 KV, PARA DISTRIBUIÇÃO - FORNECIMENTO E INSTALAÇÃO. AF_12/2015</v>
      </c>
      <c r="E45" s="1" t="str">
        <f>'Planilha Analítica'!E161</f>
        <v>M</v>
      </c>
      <c r="F45" s="144">
        <f>'Planilha Analítica'!F161</f>
        <v>15</v>
      </c>
      <c r="G45" s="12">
        <f>'Planilha Analítica'!H161</f>
        <v>0</v>
      </c>
      <c r="H45" s="12">
        <f>'Planilha Analítica'!I161</f>
        <v>0</v>
      </c>
      <c r="I45" s="156">
        <v>0.3251</v>
      </c>
      <c r="J45" s="3">
        <f>'Planilha Analítica'!J161</f>
        <v>0</v>
      </c>
    </row>
    <row r="46" spans="1:10" ht="15.75" thickBot="1" x14ac:dyDescent="0.3">
      <c r="A46" s="1" t="str">
        <f>'Planilha Analítica'!A166</f>
        <v>4.6</v>
      </c>
      <c r="B46" s="1" t="str">
        <f>'Planilha Analítica'!B166</f>
        <v>SINAPI</v>
      </c>
      <c r="C46" s="1">
        <f>'Planilha Analítica'!C166</f>
        <v>91677</v>
      </c>
      <c r="D46" s="1" t="str">
        <f>'Planilha Analítica'!D166</f>
        <v>ENSAIOS DE RESISTIVIDADE, COM GERAÇÃO DE LAUDO DE MEDIÇÕES E ART, EXPEDIDA POR ENGENHEIRO ELETRICISTA</v>
      </c>
      <c r="E46" s="1" t="str">
        <f>'Planilha Analítica'!E166</f>
        <v>Hora</v>
      </c>
      <c r="F46" s="144">
        <f>'Planilha Analítica'!F166</f>
        <v>35</v>
      </c>
      <c r="G46" s="12">
        <f>'Planilha Analítica'!H166</f>
        <v>0</v>
      </c>
      <c r="H46" s="12">
        <f>'Planilha Analítica'!I166</f>
        <v>0</v>
      </c>
      <c r="I46" s="156">
        <v>0.3251</v>
      </c>
      <c r="J46" s="3">
        <f>'Planilha Analítica'!J166</f>
        <v>0</v>
      </c>
    </row>
    <row r="47" spans="1:10" ht="15.75" thickBot="1" x14ac:dyDescent="0.3">
      <c r="A47" s="1" t="str">
        <f>'Planilha Analítica'!A168</f>
        <v>4.7</v>
      </c>
      <c r="B47" s="1" t="str">
        <f>'Planilha Analítica'!B168</f>
        <v>C.P</v>
      </c>
      <c r="C47" s="1">
        <f>'Planilha Analítica'!C168</f>
        <v>0</v>
      </c>
      <c r="D47" s="1" t="str">
        <f>'Planilha Analítica'!D168</f>
        <v>OMISSOS</v>
      </c>
      <c r="E47" s="1" t="str">
        <f>'Planilha Analítica'!E168</f>
        <v>CJ</v>
      </c>
      <c r="F47" s="144">
        <f>'Planilha Analítica'!F168</f>
        <v>1</v>
      </c>
      <c r="G47" s="12">
        <f>'Planilha Analítica'!H168</f>
        <v>0</v>
      </c>
      <c r="H47" s="12">
        <f>'Planilha Analítica'!I168</f>
        <v>0</v>
      </c>
      <c r="I47" s="156">
        <v>0.3251</v>
      </c>
      <c r="J47" s="3">
        <f>'Planilha Analítica'!J168</f>
        <v>0</v>
      </c>
    </row>
    <row r="48" spans="1:10" ht="15.75" thickBot="1" x14ac:dyDescent="0.3">
      <c r="A48" s="113">
        <f>'Planilha Analítica'!A172</f>
        <v>5</v>
      </c>
      <c r="B48" s="108"/>
      <c r="C48" s="109"/>
      <c r="D48" s="113" t="str">
        <f>'Planilha Analítica'!D172</f>
        <v>Obras Civis</v>
      </c>
      <c r="E48" s="122"/>
      <c r="F48" s="122"/>
      <c r="G48" s="123"/>
      <c r="H48" s="141">
        <f>'Planilha Analítica'!I172</f>
        <v>0</v>
      </c>
      <c r="I48" s="155">
        <v>0.3251</v>
      </c>
      <c r="J48" s="141">
        <f>'Planilha Analítica'!J172</f>
        <v>0</v>
      </c>
    </row>
    <row r="49" spans="1:10" ht="15.75" thickBot="1" x14ac:dyDescent="0.3">
      <c r="A49" s="1" t="str">
        <f>'Planilha Analítica'!A173</f>
        <v>5.1</v>
      </c>
      <c r="B49" s="1" t="str">
        <f>'Planilha Analítica'!B173</f>
        <v>C.P</v>
      </c>
      <c r="C49" s="1">
        <f>'Planilha Analítica'!C173</f>
        <v>0</v>
      </c>
      <c r="D49" s="1" t="str">
        <f>'Planilha Analítica'!D173</f>
        <v>ESCAVAÇÃO, REATERRO E PREPARO PRA ENCAMINHAMENTO DOD ELETRODUTOS SUBTERRÂNEOS</v>
      </c>
      <c r="E49" s="1" t="str">
        <f>'Planilha Analítica'!E173</f>
        <v>M3</v>
      </c>
      <c r="F49" s="144">
        <f>'Planilha Analítica'!F173</f>
        <v>2.5</v>
      </c>
      <c r="G49" s="3">
        <f>'Planilha Analítica'!H173</f>
        <v>0</v>
      </c>
      <c r="H49" s="3">
        <f>'Planilha Analítica'!I173</f>
        <v>0</v>
      </c>
      <c r="I49" s="156">
        <v>0.3251</v>
      </c>
      <c r="J49" s="3">
        <f>'Planilha Analítica'!J173</f>
        <v>0</v>
      </c>
    </row>
    <row r="50" spans="1:10" ht="15.75" thickBot="1" x14ac:dyDescent="0.3">
      <c r="A50" s="1" t="str">
        <f>'Planilha Analítica'!A181</f>
        <v>5.2</v>
      </c>
      <c r="B50" s="1" t="str">
        <f>'Planilha Analítica'!B181</f>
        <v>SINAPI</v>
      </c>
      <c r="C50" s="1">
        <f>'Planilha Analítica'!C181</f>
        <v>90461</v>
      </c>
      <c r="D50" s="1" t="str">
        <f>'Planilha Analítica'!D181</f>
        <v>PERFILADO DE SEÇÃO 38X76 MM PARA SUPORTE DE ELETRODUTOS</v>
      </c>
      <c r="E50" s="1" t="str">
        <f>'Planilha Analítica'!E181</f>
        <v>M</v>
      </c>
      <c r="F50" s="144">
        <f>'Planilha Analítica'!F181</f>
        <v>30</v>
      </c>
      <c r="G50" s="3">
        <f>'Planilha Analítica'!H181</f>
        <v>0</v>
      </c>
      <c r="H50" s="3">
        <f>'Planilha Analítica'!I181</f>
        <v>0</v>
      </c>
      <c r="I50" s="156">
        <v>0.3251</v>
      </c>
      <c r="J50" s="3">
        <f>'Planilha Analítica'!J181</f>
        <v>0</v>
      </c>
    </row>
    <row r="51" spans="1:10" ht="15.75" thickBot="1" x14ac:dyDescent="0.3">
      <c r="A51" s="1" t="str">
        <f>'Planilha Analítica'!A189</f>
        <v>5.3</v>
      </c>
      <c r="B51" s="1" t="str">
        <f>'Planilha Analítica'!B189</f>
        <v>C.P</v>
      </c>
      <c r="C51" s="1">
        <f>'Planilha Analítica'!C189</f>
        <v>0</v>
      </c>
      <c r="D51" s="1" t="str">
        <f>'Planilha Analítica'!D189</f>
        <v>FURAÇÃO/ABERTURA EM ALVENARIA PARA PASSAGEM DA INFRAESTRUTURA ELETROMECÂNICA/TOMADAS DE AR EXTERNO</v>
      </c>
      <c r="E51" s="1" t="str">
        <f>'Planilha Analítica'!E189</f>
        <v>M²</v>
      </c>
      <c r="F51" s="144">
        <f>'Planilha Analítica'!F189</f>
        <v>4</v>
      </c>
      <c r="G51" s="3">
        <f>'Planilha Analítica'!H189</f>
        <v>0</v>
      </c>
      <c r="H51" s="3">
        <f>'Planilha Analítica'!I189</f>
        <v>0</v>
      </c>
      <c r="I51" s="156">
        <v>0.3251</v>
      </c>
      <c r="J51" s="3">
        <f>'Planilha Analítica'!J189</f>
        <v>0</v>
      </c>
    </row>
    <row r="52" spans="1:10" ht="15.75" thickBot="1" x14ac:dyDescent="0.3">
      <c r="A52" s="1" t="str">
        <f>'Planilha Analítica'!A192</f>
        <v>5.4</v>
      </c>
      <c r="B52" s="1" t="str">
        <f>'Planilha Analítica'!B192</f>
        <v>SINAPI</v>
      </c>
      <c r="C52" s="1">
        <f>'Planilha Analítica'!C192</f>
        <v>90443</v>
      </c>
      <c r="D52" s="1" t="str">
        <f>'Planilha Analítica'!D192</f>
        <v>RASGO EM ALVENARIA PARA RAMAIS/ DISTRIBUIÇÃO COM DIAMETROS MENORES OU IGUAIS A 40 MM. AF_05/2015</v>
      </c>
      <c r="E52" s="1" t="str">
        <f>'Planilha Analítica'!E192</f>
        <v>M</v>
      </c>
      <c r="F52" s="144">
        <f>'Planilha Analítica'!F192</f>
        <v>35</v>
      </c>
      <c r="G52" s="3">
        <f>'Planilha Analítica'!H192</f>
        <v>0</v>
      </c>
      <c r="H52" s="3">
        <f>'Planilha Analítica'!I192</f>
        <v>0</v>
      </c>
      <c r="I52" s="156">
        <v>0.3251</v>
      </c>
      <c r="J52" s="3">
        <f>'Planilha Analítica'!J192</f>
        <v>0</v>
      </c>
    </row>
    <row r="53" spans="1:10" ht="15.75" thickBot="1" x14ac:dyDescent="0.3">
      <c r="A53" s="1" t="str">
        <f>'Planilha Analítica'!A195</f>
        <v>5.5</v>
      </c>
      <c r="B53" s="1" t="str">
        <f>'Planilha Analítica'!B195</f>
        <v>SINAPI</v>
      </c>
      <c r="C53" s="1">
        <f>'Planilha Analítica'!C195</f>
        <v>90445</v>
      </c>
      <c r="D53" s="1" t="str">
        <f>'Planilha Analítica'!D195</f>
        <v>RASGO EM LAJE E/OU CONTRAPISO PARA RAMAIS/ DISTRIBUIÇÃO COM DIÂMETROS MENORES OU IGUAIS A 40 MM. AF_05/2015</v>
      </c>
      <c r="E53" s="1" t="str">
        <f>'Planilha Analítica'!E195</f>
        <v>M</v>
      </c>
      <c r="F53" s="144">
        <f>'Planilha Analítica'!F195</f>
        <v>10</v>
      </c>
      <c r="G53" s="3">
        <f>'Planilha Analítica'!H195</f>
        <v>0</v>
      </c>
      <c r="H53" s="3">
        <f>'Planilha Analítica'!I195</f>
        <v>0</v>
      </c>
      <c r="I53" s="156">
        <v>0.3251</v>
      </c>
      <c r="J53" s="3">
        <f>'Planilha Analítica'!J195</f>
        <v>0</v>
      </c>
    </row>
    <row r="54" spans="1:10" ht="15.75" thickBot="1" x14ac:dyDescent="0.3">
      <c r="A54" s="1" t="str">
        <f>'Planilha Analítica'!A200</f>
        <v>5.6</v>
      </c>
      <c r="B54" s="1" t="str">
        <f>'Planilha Analítica'!B200</f>
        <v>SINAPI</v>
      </c>
      <c r="C54" s="1">
        <f>'Planilha Analítica'!C200</f>
        <v>97641</v>
      </c>
      <c r="D54" s="1" t="str">
        <f>'Planilha Analítica'!D200</f>
        <v>REMOÇÃO DE FORRO DE GESSO, DE FORMA MANUAL, SEM REAPROVEITAMENTO. AF_12/2017</v>
      </c>
      <c r="E54" s="1" t="str">
        <f>'Planilha Analítica'!E200</f>
        <v>M2</v>
      </c>
      <c r="F54" s="144">
        <f>'Planilha Analítica'!F200</f>
        <v>50</v>
      </c>
      <c r="G54" s="3">
        <f>'Planilha Analítica'!H200</f>
        <v>0</v>
      </c>
      <c r="H54" s="3">
        <f>'Planilha Analítica'!I200</f>
        <v>0</v>
      </c>
      <c r="I54" s="156">
        <v>0.3251</v>
      </c>
      <c r="J54" s="3">
        <f>'Planilha Analítica'!J200</f>
        <v>0</v>
      </c>
    </row>
    <row r="55" spans="1:10" ht="15.75" thickBot="1" x14ac:dyDescent="0.3">
      <c r="A55" s="1" t="str">
        <f>'Planilha Analítica'!A203</f>
        <v>5.7</v>
      </c>
      <c r="B55" s="1" t="str">
        <f>'Planilha Analítica'!B203</f>
        <v>SINAPI</v>
      </c>
      <c r="C55" s="1">
        <f>'Planilha Analítica'!C203</f>
        <v>96113</v>
      </c>
      <c r="D55" s="1" t="str">
        <f>'Planilha Analítica'!D203</f>
        <v>FORRO EM PLACAS DE GESSO, PARA AMBIENTES COMERCIAIS. AF_05/2017_P</v>
      </c>
      <c r="E55" s="1" t="str">
        <f>'Planilha Analítica'!E203</f>
        <v>M2</v>
      </c>
      <c r="F55" s="144">
        <f>'Planilha Analítica'!F203</f>
        <v>50</v>
      </c>
      <c r="G55" s="3">
        <f>'Planilha Analítica'!H203</f>
        <v>0</v>
      </c>
      <c r="H55" s="3">
        <f>'Planilha Analítica'!I203</f>
        <v>0</v>
      </c>
      <c r="I55" s="156">
        <v>0.3251</v>
      </c>
      <c r="J55" s="3">
        <f>'Planilha Analítica'!J203</f>
        <v>0</v>
      </c>
    </row>
    <row r="56" spans="1:10" ht="15.75" thickBot="1" x14ac:dyDescent="0.3">
      <c r="A56" s="1" t="str">
        <f>'Planilha Analítica'!A211</f>
        <v>5.8</v>
      </c>
      <c r="B56" s="1" t="str">
        <f>'Planilha Analítica'!B211</f>
        <v>SINAPI</v>
      </c>
      <c r="C56" s="1">
        <f>'Planilha Analítica'!C211</f>
        <v>87561</v>
      </c>
      <c r="D56" s="1" t="str">
        <f>'Planilha Analítica'!D211</f>
        <v>MASSA ÚNICA, PARA RECEBIMENTO DE PINTURA OU CERÂMICA, EM ARGAMASSA INDUSTRIALIZADA, PREPARO MECÂNICO, APLICADO COM EQUIPAMENTO DE MISTURA E PROJEÇÃO DE 1,5 M3/H DE ARGAMASSA EM FACES INTERNAS DE PAREDES, ESPESSURA DE 10MM, SEM EXECUÇÃO DE TALISCAS. AF_06/2014</v>
      </c>
      <c r="E56" s="1" t="str">
        <f>'Planilha Analítica'!E211</f>
        <v>M2</v>
      </c>
      <c r="F56" s="144">
        <f>'Planilha Analítica'!F211</f>
        <v>20</v>
      </c>
      <c r="G56" s="3">
        <f>'Planilha Analítica'!H211</f>
        <v>0</v>
      </c>
      <c r="H56" s="3">
        <f>'Planilha Analítica'!I211</f>
        <v>0</v>
      </c>
      <c r="I56" s="156">
        <v>0.3251</v>
      </c>
      <c r="J56" s="3">
        <f>'Planilha Analítica'!J211</f>
        <v>0</v>
      </c>
    </row>
    <row r="57" spans="1:10" ht="15.75" thickBot="1" x14ac:dyDescent="0.3">
      <c r="A57" s="1" t="str">
        <f>'Planilha Analítica'!A215</f>
        <v>5.9</v>
      </c>
      <c r="B57" s="1" t="str">
        <f>'Planilha Analítica'!B215</f>
        <v>SINAPI</v>
      </c>
      <c r="C57" s="1">
        <f>'Planilha Analítica'!C215</f>
        <v>87298</v>
      </c>
      <c r="D57" s="1" t="str">
        <f>'Planilha Analítica'!D215</f>
        <v xml:space="preserve">ARGAMASSA TRAÇO 1:3 (EM VOLUME DE CIMENTO E AREIA MÉDIA ÚMIDA) PARA RECOMPOSIÇÃO DE CONTRAPISO E LAJE, PREPARO MECÂNICO COM BETONEIRA 400 L. </v>
      </c>
      <c r="E57" s="1" t="str">
        <f>'Planilha Analítica'!E215</f>
        <v>M3</v>
      </c>
      <c r="F57" s="144">
        <f>'Planilha Analítica'!F215</f>
        <v>2</v>
      </c>
      <c r="G57" s="3">
        <f>'Planilha Analítica'!H215</f>
        <v>0</v>
      </c>
      <c r="H57" s="3">
        <f>'Planilha Analítica'!I215</f>
        <v>0</v>
      </c>
      <c r="I57" s="156">
        <v>0.3251</v>
      </c>
      <c r="J57" s="3">
        <f>'Planilha Analítica'!J215</f>
        <v>0</v>
      </c>
    </row>
    <row r="58" spans="1:10" ht="15.75" thickBot="1" x14ac:dyDescent="0.3">
      <c r="A58" s="1" t="str">
        <f>'Planilha Analítica'!A221</f>
        <v>5.10</v>
      </c>
      <c r="B58" s="1" t="str">
        <f>'Planilha Analítica'!B221</f>
        <v>SINAPI</v>
      </c>
      <c r="C58" s="1">
        <f>'Planilha Analítica'!C221</f>
        <v>88485</v>
      </c>
      <c r="D58" s="1" t="str">
        <f>'Planilha Analítica'!D221</f>
        <v>APLICAÇÃO DE FUNDO SELADOR ACRÍLICO EM PAREDES E TETO, UMA DEMÃO. AF_06/2014</v>
      </c>
      <c r="E58" s="1" t="str">
        <f>'Planilha Analítica'!E221</f>
        <v>M²</v>
      </c>
      <c r="F58" s="144">
        <f>'Planilha Analítica'!F221</f>
        <v>70</v>
      </c>
      <c r="G58" s="3">
        <f>'Planilha Analítica'!H221</f>
        <v>0</v>
      </c>
      <c r="H58" s="3">
        <f>'Planilha Analítica'!I221</f>
        <v>0</v>
      </c>
      <c r="I58" s="156">
        <v>0.3251</v>
      </c>
      <c r="J58" s="3">
        <f>'Planilha Analítica'!J221</f>
        <v>0</v>
      </c>
    </row>
    <row r="59" spans="1:10" ht="15.75" thickBot="1" x14ac:dyDescent="0.3">
      <c r="A59" s="1" t="str">
        <f>'Planilha Analítica'!A225</f>
        <v>5.11</v>
      </c>
      <c r="B59" s="1" t="str">
        <f>'Planilha Analítica'!B225</f>
        <v>SINAPI</v>
      </c>
      <c r="C59" s="1">
        <f>'Planilha Analítica'!C225</f>
        <v>88487</v>
      </c>
      <c r="D59" s="1" t="str">
        <f>'Planilha Analítica'!D225</f>
        <v>APLICAÇÃO MANUAL DE PINTURA COM TINTA LÁTEX ACRÍLICA PVA EM PAREDES E TETO , DUAS DEMÃOS. AF_06/2014</v>
      </c>
      <c r="E59" s="1" t="str">
        <f>'Planilha Analítica'!E225</f>
        <v>M²</v>
      </c>
      <c r="F59" s="144">
        <f>'Planilha Analítica'!F225</f>
        <v>70</v>
      </c>
      <c r="G59" s="3">
        <f>'Planilha Analítica'!H225</f>
        <v>0</v>
      </c>
      <c r="H59" s="3">
        <f>'Planilha Analítica'!I225</f>
        <v>0</v>
      </c>
      <c r="I59" s="156">
        <v>0.3251</v>
      </c>
      <c r="J59" s="3">
        <f>'Planilha Analítica'!J225</f>
        <v>0</v>
      </c>
    </row>
    <row r="60" spans="1:10" ht="15.75" thickBot="1" x14ac:dyDescent="0.3">
      <c r="A60" s="1" t="str">
        <f>'Planilha Analítica'!A229</f>
        <v>5.12</v>
      </c>
      <c r="B60" s="1" t="str">
        <f>'Planilha Analítica'!B229</f>
        <v>C.P</v>
      </c>
      <c r="C60" s="1">
        <f>'Planilha Analítica'!C229</f>
        <v>0</v>
      </c>
      <c r="D60" s="1" t="str">
        <f>'Planilha Analítica'!D229</f>
        <v>LIMPEZA DA OBRA FINAL DA OBRA ( INCLUSIVE DURANTE A EXECUÇÃO).</v>
      </c>
      <c r="E60" s="1" t="str">
        <f>'Planilha Analítica'!E229</f>
        <v>H</v>
      </c>
      <c r="F60" s="144">
        <f>'Planilha Analítica'!F229</f>
        <v>80</v>
      </c>
      <c r="G60" s="12">
        <f>'Planilha Analítica'!H229</f>
        <v>0</v>
      </c>
      <c r="H60" s="12">
        <f>'Planilha Analítica'!I229</f>
        <v>0</v>
      </c>
      <c r="I60" s="156">
        <v>0.3251</v>
      </c>
      <c r="J60" s="3">
        <f>'Planilha Analítica'!J229</f>
        <v>0</v>
      </c>
    </row>
    <row r="61" spans="1:10" ht="15.75" thickBot="1" x14ac:dyDescent="0.3">
      <c r="A61" s="1" t="str">
        <f>'Planilha Analítica'!A231</f>
        <v>5.13</v>
      </c>
      <c r="B61" s="1" t="str">
        <f>'Planilha Analítica'!B231</f>
        <v>C.P</v>
      </c>
      <c r="C61" s="1">
        <f>'Planilha Analítica'!C231</f>
        <v>0</v>
      </c>
      <c r="D61" s="1" t="str">
        <f>'Planilha Analítica'!D231</f>
        <v>OMISSOS</v>
      </c>
      <c r="E61" s="1" t="str">
        <f>'Planilha Analítica'!E231</f>
        <v>CJ</v>
      </c>
      <c r="F61" s="144">
        <f>'Planilha Analítica'!F231</f>
        <v>1</v>
      </c>
      <c r="G61" s="12">
        <f>'Planilha Analítica'!H231</f>
        <v>0</v>
      </c>
      <c r="H61" s="12">
        <f>'Planilha Analítica'!I231</f>
        <v>0</v>
      </c>
      <c r="I61" s="156">
        <v>0.3251</v>
      </c>
      <c r="J61" s="3">
        <f>'Planilha Analítica'!J231</f>
        <v>0</v>
      </c>
    </row>
    <row r="62" spans="1:10" ht="15.75" thickBot="1" x14ac:dyDescent="0.3">
      <c r="A62" s="113">
        <f>'Planilha Analítica'!A235</f>
        <v>6</v>
      </c>
      <c r="B62" s="108"/>
      <c r="C62" s="109"/>
      <c r="D62" s="113" t="str">
        <f>'Planilha Analítica'!D235</f>
        <v>Administração da Obra</v>
      </c>
      <c r="E62" s="122"/>
      <c r="F62" s="122"/>
      <c r="G62" s="123"/>
      <c r="H62" s="141">
        <f>'Planilha Analítica'!I235</f>
        <v>0</v>
      </c>
      <c r="I62" s="155">
        <v>0.3251</v>
      </c>
      <c r="J62" s="141">
        <f>'Planilha Analítica'!J235</f>
        <v>0</v>
      </c>
    </row>
    <row r="63" spans="1:10" ht="15.75" thickBot="1" x14ac:dyDescent="0.3">
      <c r="A63" s="1" t="str">
        <f>'Planilha Analítica'!A236</f>
        <v>6.1</v>
      </c>
      <c r="B63" s="1" t="str">
        <f>'Planilha Analítica'!B236</f>
        <v>SINAPI</v>
      </c>
      <c r="C63" s="1">
        <f>'Planilha Analítica'!C236</f>
        <v>91677</v>
      </c>
      <c r="D63" s="1" t="str">
        <f>'Planilha Analítica'!D236</f>
        <v>ENGENHEIRO ELETRICISTA PLENO (HORISTA)</v>
      </c>
      <c r="E63" s="1" t="str">
        <f>'Planilha Analítica'!E236</f>
        <v>Hora</v>
      </c>
      <c r="F63" s="144">
        <f>'Planilha Analítica'!F236</f>
        <v>200</v>
      </c>
      <c r="G63" s="3">
        <f>'Planilha Analítica'!H236</f>
        <v>0</v>
      </c>
      <c r="H63" s="3">
        <f>'Planilha Analítica'!I236</f>
        <v>0</v>
      </c>
      <c r="I63" s="156">
        <v>0.3251</v>
      </c>
      <c r="J63" s="3">
        <f>'Planilha Analítica'!J236</f>
        <v>0</v>
      </c>
    </row>
    <row r="64" spans="1:10" ht="15.75" thickBot="1" x14ac:dyDescent="0.3">
      <c r="A64" s="1" t="str">
        <f>'Planilha Analítica'!A238</f>
        <v>6.2</v>
      </c>
      <c r="B64" s="1" t="str">
        <f>'Planilha Analítica'!B238</f>
        <v>SINAPI</v>
      </c>
      <c r="C64" s="1">
        <f>'Planilha Analítica'!C238</f>
        <v>90776</v>
      </c>
      <c r="D64" s="1" t="str">
        <f>'Planilha Analítica'!D238</f>
        <v>ENCARREGADO GERAL DE OBRA (HORISTA)</v>
      </c>
      <c r="E64" s="1" t="str">
        <f>'Planilha Analítica'!E238</f>
        <v>Hora</v>
      </c>
      <c r="F64" s="144">
        <f>'Planilha Analítica'!F238</f>
        <v>400</v>
      </c>
      <c r="G64" s="3">
        <f>'Planilha Analítica'!H238</f>
        <v>0</v>
      </c>
      <c r="H64" s="3">
        <f>'Planilha Analítica'!I238</f>
        <v>0</v>
      </c>
      <c r="I64" s="156">
        <v>0.3251</v>
      </c>
      <c r="J64" s="3">
        <f>'Planilha Analítica'!J238</f>
        <v>0</v>
      </c>
    </row>
    <row r="65" spans="1:10" ht="15.75" thickBot="1" x14ac:dyDescent="0.3">
      <c r="A65" s="1" t="str">
        <f>'Planilha Analítica'!A240</f>
        <v>6.3</v>
      </c>
      <c r="B65" s="1" t="str">
        <f>'Planilha Analítica'!B240</f>
        <v>C.P</v>
      </c>
      <c r="C65" s="1">
        <f>'Planilha Analítica'!C240</f>
        <v>0</v>
      </c>
      <c r="D65" s="1" t="str">
        <f>'Planilha Analítica'!D240</f>
        <v>MONTAGEM E DESMONTAGEM DE ANDAIMES TIPO TORRE - 20 Montagens em h=3m</v>
      </c>
      <c r="E65" s="1" t="str">
        <f>'Planilha Analítica'!E240</f>
        <v>Metro</v>
      </c>
      <c r="F65" s="144">
        <f>'Planilha Analítica'!F240</f>
        <v>60</v>
      </c>
      <c r="G65" s="3">
        <f>'Planilha Analítica'!H240</f>
        <v>0</v>
      </c>
      <c r="H65" s="3">
        <f>'Planilha Analítica'!I240</f>
        <v>0</v>
      </c>
      <c r="I65" s="156">
        <v>0.3251</v>
      </c>
      <c r="J65" s="3">
        <f>'Planilha Analítica'!J240</f>
        <v>0</v>
      </c>
    </row>
    <row r="66" spans="1:10" ht="15.75" thickBot="1" x14ac:dyDescent="0.3">
      <c r="A66" s="1" t="str">
        <f>'Planilha Analítica'!A244</f>
        <v>6.4</v>
      </c>
      <c r="B66" s="1" t="str">
        <f>'Planilha Analítica'!B244</f>
        <v>SINAPI</v>
      </c>
      <c r="C66" s="1">
        <f>'Planilha Analítica'!C244</f>
        <v>91677</v>
      </c>
      <c r="D66" s="1" t="str">
        <f>'Planilha Analítica'!D244</f>
        <v>ELABORAÇÃO DE PROJETO "AS-BUILT", PLOTADOS (01 VIA) E EM ARQUIVOS DIGITAIS</v>
      </c>
      <c r="E66" s="1" t="str">
        <f>'Planilha Analítica'!E244</f>
        <v>Hora</v>
      </c>
      <c r="F66" s="144">
        <f>'Planilha Analítica'!F244</f>
        <v>25</v>
      </c>
      <c r="G66" s="3">
        <f>'Planilha Analítica'!H244</f>
        <v>0</v>
      </c>
      <c r="H66" s="3">
        <f>'Planilha Analítica'!I244</f>
        <v>0</v>
      </c>
      <c r="I66" s="156">
        <v>0.3251</v>
      </c>
      <c r="J66" s="3">
        <f>'Planilha Analítica'!J244</f>
        <v>0</v>
      </c>
    </row>
    <row r="67" spans="1:10" ht="20.25" customHeight="1" x14ac:dyDescent="0.25">
      <c r="A67" s="2"/>
      <c r="B67" s="2"/>
      <c r="C67" s="10"/>
      <c r="D67" s="2"/>
      <c r="E67" s="235" t="s">
        <v>85</v>
      </c>
      <c r="F67" s="236"/>
      <c r="G67" s="236"/>
      <c r="H67" s="161">
        <f>'Planilha Analítica'!I246</f>
        <v>0</v>
      </c>
      <c r="I67" s="162"/>
      <c r="J67" s="163"/>
    </row>
    <row r="68" spans="1:10" ht="20.25" customHeight="1" x14ac:dyDescent="0.25">
      <c r="E68" s="225" t="s">
        <v>107</v>
      </c>
      <c r="F68" s="226"/>
      <c r="G68" s="226"/>
      <c r="H68" s="135"/>
      <c r="I68" s="157">
        <v>0.24179999999999999</v>
      </c>
      <c r="J68" s="136">
        <f>'Planilha Analítica'!J247</f>
        <v>0</v>
      </c>
    </row>
    <row r="69" spans="1:10" ht="21" customHeight="1" x14ac:dyDescent="0.25">
      <c r="E69" s="225" t="s">
        <v>86</v>
      </c>
      <c r="F69" s="226"/>
      <c r="G69" s="226"/>
      <c r="H69" s="137">
        <f>'Planilha Analítica'!I248</f>
        <v>0</v>
      </c>
      <c r="I69" s="157"/>
      <c r="J69" s="136"/>
    </row>
    <row r="70" spans="1:10" ht="20.25" customHeight="1" x14ac:dyDescent="0.25">
      <c r="E70" s="225" t="s">
        <v>108</v>
      </c>
      <c r="F70" s="226"/>
      <c r="G70" s="226"/>
      <c r="H70" s="135"/>
      <c r="I70" s="157">
        <v>0.3251</v>
      </c>
      <c r="J70" s="136">
        <f>'Planilha Analítica'!J249</f>
        <v>0</v>
      </c>
    </row>
    <row r="71" spans="1:10" ht="23.25" customHeight="1" thickBot="1" x14ac:dyDescent="0.3">
      <c r="E71" s="227" t="s">
        <v>88</v>
      </c>
      <c r="F71" s="228"/>
      <c r="G71" s="228"/>
      <c r="H71" s="138">
        <f>'Planilha Analítica'!I250</f>
        <v>0</v>
      </c>
      <c r="I71" s="158"/>
      <c r="J71" s="139">
        <f>'Planilha Analítica'!J250</f>
        <v>0</v>
      </c>
    </row>
  </sheetData>
  <mergeCells count="16">
    <mergeCell ref="E68:G68"/>
    <mergeCell ref="E69:G69"/>
    <mergeCell ref="E70:G70"/>
    <mergeCell ref="E71:G71"/>
    <mergeCell ref="A1:J1"/>
    <mergeCell ref="A3:D3"/>
    <mergeCell ref="E3:J3"/>
    <mergeCell ref="E67:G67"/>
    <mergeCell ref="A4:D4"/>
    <mergeCell ref="E4:J4"/>
    <mergeCell ref="A5:D5"/>
    <mergeCell ref="E5:F5"/>
    <mergeCell ref="G5:J5"/>
    <mergeCell ref="A2:D2"/>
    <mergeCell ref="E2:F2"/>
    <mergeCell ref="H2:J2"/>
  </mergeCells>
  <pageMargins left="0.19685039370078741" right="0.19685039370078741" top="0.39370078740157483" bottom="0.19685039370078741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Analítica</vt:lpstr>
      <vt:lpstr>Planilha Sintética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Marcos Pastorello</cp:lastModifiedBy>
  <cp:lastPrinted>2020-07-21T19:51:59Z</cp:lastPrinted>
  <dcterms:created xsi:type="dcterms:W3CDTF">2019-11-16T16:46:28Z</dcterms:created>
  <dcterms:modified xsi:type="dcterms:W3CDTF">2020-07-21T20:32:01Z</dcterms:modified>
</cp:coreProperties>
</file>